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30" tabRatio="891" activeTab="0"/>
  </bookViews>
  <sheets>
    <sheet name="OP" sheetId="1" r:id="rId1"/>
    <sheet name="BS" sheetId="2" r:id="rId2"/>
    <sheet name="BU" sheetId="3" r:id="rId3"/>
    <sheet name="GT" sheetId="4" r:id="rId4"/>
    <sheet name="PUK" sheetId="5" r:id="rId5"/>
    <sheet name="ZB" sheetId="6" r:id="rId6"/>
  </sheets>
  <externalReferences>
    <externalReference r:id="rId9"/>
    <externalReference r:id="rId10"/>
  </externalReferences>
  <definedNames>
    <definedName name="_xlfn.SUMIFS" hidden="1">#NAME?</definedName>
    <definedName name="Adresa">'[1]UnosPod'!$F$10</definedName>
    <definedName name="Direktor">'[1]UnosPod'!$F$14</definedName>
    <definedName name="Firma">'[2]UnosPod'!$F$8</definedName>
    <definedName name="_xlnm.Print_Area" localSheetId="1">'BS'!$B:$BG</definedName>
    <definedName name="Sjedište">'[1]UnosPod'!$F$9</definedName>
  </definedNames>
  <calcPr fullCalcOnLoad="1"/>
</workbook>
</file>

<file path=xl/sharedStrings.xml><?xml version="1.0" encoding="utf-8"?>
<sst xmlns="http://schemas.openxmlformats.org/spreadsheetml/2006/main" count="736" uniqueCount="608">
  <si>
    <t>godine</t>
  </si>
  <si>
    <t>Oznaka za AOP</t>
  </si>
  <si>
    <t>DIO KAPITALA KOJI PRIPADA VLASNICIMA MATIČNOG PRIVREDNOG DRUŠTVA</t>
  </si>
  <si>
    <t>MANJINSKI INTERES</t>
  </si>
  <si>
    <t>Iznos prethodne godine (početno stanje)</t>
  </si>
  <si>
    <t>1. Gotovina, gotovinski ekvivalenti, zlato i potraživanja iz operativnog poslovanja (003 do 007)</t>
  </si>
  <si>
    <t>c) Gotovina i gotovinski ekvivalenti u stranoj valuti</t>
  </si>
  <si>
    <t>5. Vrijednosni papiri (019 do 021)</t>
  </si>
  <si>
    <t>6. Ostali plasmani i AVR (023 do 029)</t>
  </si>
  <si>
    <t>1. Osnovna sredstva i ulaganja u nekretnine (037 do 040)</t>
  </si>
  <si>
    <t>a) Goodwill</t>
  </si>
  <si>
    <t>B. KAPITAL (126+132+138+142-148)</t>
  </si>
  <si>
    <t>1. Osnovni kapital (127+128+129-130-131)</t>
  </si>
  <si>
    <t>c) Dionička premija</t>
  </si>
  <si>
    <t>c) Revalorizacijske rezerve po ostalim osnovama</t>
  </si>
  <si>
    <t>Neto dobit (gubitak) perioda iskazan u bilansu uspjeha</t>
  </si>
  <si>
    <t>4</t>
  </si>
  <si>
    <t>1</t>
  </si>
  <si>
    <t>M.P.</t>
  </si>
  <si>
    <t>(Banka)</t>
  </si>
  <si>
    <t>1.</t>
  </si>
  <si>
    <t>2.</t>
  </si>
  <si>
    <t>3.</t>
  </si>
  <si>
    <t>4.</t>
  </si>
  <si>
    <t>5.</t>
  </si>
  <si>
    <t>6.</t>
  </si>
  <si>
    <t>7.</t>
  </si>
  <si>
    <t>8.</t>
  </si>
  <si>
    <t>16.</t>
  </si>
  <si>
    <t>17.</t>
  </si>
  <si>
    <t>18.</t>
  </si>
  <si>
    <t>19.</t>
  </si>
  <si>
    <t>20.</t>
  </si>
  <si>
    <t>21.</t>
  </si>
  <si>
    <t>22.</t>
  </si>
  <si>
    <t>23.</t>
  </si>
  <si>
    <t>2</t>
  </si>
  <si>
    <t>5. Dobici po osnovu prodaje vrijednosnih papira i udjela (210 do 213)</t>
  </si>
  <si>
    <t>6. Gubici po osnovu prodaje vrijednosnih papira i udjela (215 do 218)</t>
  </si>
  <si>
    <t>2. Rashodi iz operativnog poslovanja (227 do 236)</t>
  </si>
  <si>
    <t>DOBITAK IZ OSTALIH OPERATIVNIH AKTIVNOSTI (223-226)</t>
  </si>
  <si>
    <t>2. Ostali rashodi (260 do 266)</t>
  </si>
  <si>
    <t>POSLOVNI DOBITAK (221+237+249+267-222-238-250-268)</t>
  </si>
  <si>
    <t>POSLOVNI GUBITAK (222+238+250+268-221-237-249-267)</t>
  </si>
  <si>
    <t>9.</t>
  </si>
  <si>
    <t>10.</t>
  </si>
  <si>
    <t>11.</t>
  </si>
  <si>
    <t>12.</t>
  </si>
  <si>
    <t>13.</t>
  </si>
  <si>
    <t>14.</t>
  </si>
  <si>
    <t>15.</t>
  </si>
  <si>
    <t>Certificirani računovođa</t>
  </si>
  <si>
    <t>3</t>
  </si>
  <si>
    <t>U</t>
  </si>
  <si>
    <t xml:space="preserve"> </t>
  </si>
  <si>
    <t>Prethodna godina</t>
  </si>
  <si>
    <t>(Djelatnost)</t>
  </si>
  <si>
    <t>(+)</t>
  </si>
  <si>
    <t>(-)</t>
  </si>
  <si>
    <t>BILANS TOKOVA GOTOVINE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</si>
  <si>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</si>
  <si>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</si>
  <si>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</si>
  <si>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</si>
  <si>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</si>
  <si>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</si>
  <si>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</si>
  <si>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</si>
  <si>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</si>
  <si>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</si>
  <si>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</si>
  <si>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</si>
  <si>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</si>
  <si>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</si>
  <si>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</si>
  <si>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</si>
  <si>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</si>
  <si>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</si>
  <si>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</si>
  <si>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</si>
  <si>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</si>
  <si>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</si>
  <si>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3.2.</t>
  </si>
  <si>
    <t>3.3.</t>
  </si>
  <si>
    <t>3.4.</t>
  </si>
  <si>
    <t>3.5.</t>
  </si>
  <si>
    <t>3.6.</t>
  </si>
  <si>
    <t>3.7.</t>
  </si>
  <si>
    <t>3.8.</t>
  </si>
  <si>
    <t>3.9.</t>
  </si>
  <si>
    <t>005</t>
  </si>
  <si>
    <t>019</t>
  </si>
  <si>
    <t>015</t>
  </si>
  <si>
    <t>030</t>
  </si>
  <si>
    <t>037</t>
  </si>
  <si>
    <t>045</t>
  </si>
  <si>
    <t>040</t>
  </si>
  <si>
    <t>031</t>
  </si>
  <si>
    <t>038</t>
  </si>
  <si>
    <t>012</t>
  </si>
  <si>
    <t>029</t>
  </si>
  <si>
    <t>026</t>
  </si>
  <si>
    <t>004</t>
  </si>
  <si>
    <t>007</t>
  </si>
  <si>
    <t>103</t>
  </si>
  <si>
    <t>105</t>
  </si>
  <si>
    <t>104</t>
  </si>
  <si>
    <t>121</t>
  </si>
  <si>
    <t>107</t>
  </si>
  <si>
    <t>108</t>
  </si>
  <si>
    <t>120</t>
  </si>
  <si>
    <t>123</t>
  </si>
  <si>
    <t>119</t>
  </si>
  <si>
    <t>115</t>
  </si>
  <si>
    <t>122</t>
  </si>
  <si>
    <t>114</t>
  </si>
  <si>
    <t>116</t>
  </si>
  <si>
    <t>127</t>
  </si>
  <si>
    <t>134</t>
  </si>
  <si>
    <t>150</t>
  </si>
  <si>
    <t>Sarajevu</t>
  </si>
  <si>
    <t>Dana</t>
  </si>
  <si>
    <t>013</t>
  </si>
  <si>
    <t>144</t>
  </si>
  <si>
    <t>131</t>
  </si>
  <si>
    <t>143</t>
  </si>
  <si>
    <t>Identifikacioni podaci:</t>
  </si>
  <si>
    <t>(Naziv pravnog lica)</t>
  </si>
  <si>
    <t>(Sjedište i adresa pravnog lica)</t>
  </si>
  <si>
    <t>0</t>
  </si>
  <si>
    <t>033</t>
  </si>
  <si>
    <t>A</t>
  </si>
  <si>
    <t>C</t>
  </si>
  <si>
    <t>048</t>
  </si>
  <si>
    <t>020</t>
  </si>
  <si>
    <t>IZVJEŠTAJ O PROMJENAMA U KAPITALU</t>
  </si>
  <si>
    <t>140</t>
  </si>
  <si>
    <t>003</t>
  </si>
  <si>
    <t>009</t>
  </si>
  <si>
    <t>017</t>
  </si>
  <si>
    <t>047</t>
  </si>
  <si>
    <t>023</t>
  </si>
  <si>
    <t>046</t>
  </si>
  <si>
    <t>135</t>
  </si>
  <si>
    <t>133</t>
  </si>
  <si>
    <t>145</t>
  </si>
  <si>
    <t>146</t>
  </si>
  <si>
    <t>147</t>
  </si>
  <si>
    <t>148</t>
  </si>
  <si>
    <t>149</t>
  </si>
  <si>
    <t>151</t>
  </si>
  <si>
    <t>152</t>
  </si>
  <si>
    <t>153</t>
  </si>
  <si>
    <t>Naziv banke ili druge finansijske organizacije</t>
  </si>
  <si>
    <t>Sjedište:</t>
  </si>
  <si>
    <t>Šifra djelatnosti:</t>
  </si>
  <si>
    <t>JIB:</t>
  </si>
  <si>
    <t>Matični broj:</t>
  </si>
  <si>
    <t>-</t>
  </si>
  <si>
    <t xml:space="preserve">BILANS STANJA </t>
  </si>
  <si>
    <t>na dan</t>
  </si>
  <si>
    <t>(u KM)</t>
  </si>
  <si>
    <t xml:space="preserve">POZICIJA </t>
  </si>
  <si>
    <t>Oznaka za  AOP</t>
  </si>
  <si>
    <t xml:space="preserve">Iznos tekuće godine </t>
  </si>
  <si>
    <t xml:space="preserve">Bruto </t>
  </si>
  <si>
    <t xml:space="preserve">Ispravka vrijednosti </t>
  </si>
  <si>
    <t>Neto (3-4)</t>
  </si>
  <si>
    <t>AKTIVA
A.TEKUĆA SREDSTVA I POTRAŽIVANJA 
(002+008+011+014+018+022+030+031+032+033+034)</t>
  </si>
  <si>
    <t>001</t>
  </si>
  <si>
    <t>002</t>
  </si>
  <si>
    <t xml:space="preserve">a) Gotovina i gotovinski ekvivalenti u domaćoj valuti </t>
  </si>
  <si>
    <t xml:space="preserve">b) Ostala potraživanja u domaćoj valuti </t>
  </si>
  <si>
    <t xml:space="preserve">d) Zlato i ostali plemeniti metali </t>
  </si>
  <si>
    <t>006</t>
  </si>
  <si>
    <t xml:space="preserve">e) Ostala potraživanja u stranoj valuti </t>
  </si>
  <si>
    <t>2. Depoziti i krediti u domaćoj i stranoj valuti (009+010)</t>
  </si>
  <si>
    <t>008</t>
  </si>
  <si>
    <t xml:space="preserve">a) Depoziti i krediti u domaćoj valuti </t>
  </si>
  <si>
    <t xml:space="preserve">b) Depoziti i krediti u stranoj valuti </t>
  </si>
  <si>
    <t>010</t>
  </si>
  <si>
    <t>3. Potraživanja za kamatu i naknadu, potraživanja po osnovu prodaje i druga potraživanja (012+013)</t>
  </si>
  <si>
    <t>011</t>
  </si>
  <si>
    <t xml:space="preserve">a) Potraživanja za kamatu i naknadu, potraživanja po osnovu prodaje i druga potraživanja u domaćoj valuti </t>
  </si>
  <si>
    <t xml:space="preserve">b) Potraživanja za kamatu i naknadu, potraživanja po osnovu prodaje i druga potraživanja u stranoj valuti </t>
  </si>
  <si>
    <t>4. Dati krediti i depoziti (015 do 017)</t>
  </si>
  <si>
    <t>014</t>
  </si>
  <si>
    <t xml:space="preserve">a) Dati krediti i depoziti u domaćoj valuti </t>
  </si>
  <si>
    <t xml:space="preserve">b) Dati krediti i depoziti sa ugovorenom zaštitom od rizika u domaćoj valuti </t>
  </si>
  <si>
    <t>016</t>
  </si>
  <si>
    <t xml:space="preserve">c) Dati krediti i depoziti u stranoj valuti </t>
  </si>
  <si>
    <t>018</t>
  </si>
  <si>
    <t xml:space="preserve">a) Vrijednosni papiri u domaćoj valuti </t>
  </si>
  <si>
    <t xml:space="preserve">b) Vrijednosni papiri sa ugovorenom zaštitom od rizika u domaćoj valuti </t>
  </si>
  <si>
    <t xml:space="preserve">c) Vrijednosni papiri u stranoj valuti </t>
  </si>
  <si>
    <t>021</t>
  </si>
  <si>
    <t>022</t>
  </si>
  <si>
    <t xml:space="preserve">a) Ostali plasmani u domaćoj valuti </t>
  </si>
  <si>
    <t xml:space="preserve">b) Ostali plasmani sa ugovorenom zaštitom od rizika u domaćoj valuti </t>
  </si>
  <si>
    <t>024</t>
  </si>
  <si>
    <t xml:space="preserve">c) Dospjeli plasmani i tekuća dospijeća dugoročnih plasmana u domaćoj valuti </t>
  </si>
  <si>
    <t>025</t>
  </si>
  <si>
    <t xml:space="preserve">d) AVR u domaćoj valuti </t>
  </si>
  <si>
    <t xml:space="preserve">e) Ostali plasmani u stranoj valuti </t>
  </si>
  <si>
    <t>027</t>
  </si>
  <si>
    <t xml:space="preserve">f) Dospjeli plasmani i tekuća dospijeća dugoročnih plasmana u stranoj valuti  </t>
  </si>
  <si>
    <t>028</t>
  </si>
  <si>
    <t xml:space="preserve">g) AVR u stranoj valuti </t>
  </si>
  <si>
    <t xml:space="preserve">7. Zalihe </t>
  </si>
  <si>
    <t xml:space="preserve">8. Stalna sredstva namijenjena prodaji </t>
  </si>
  <si>
    <t xml:space="preserve">9. Sredstva poslovanja koje se obustavlja </t>
  </si>
  <si>
    <t>032</t>
  </si>
  <si>
    <t xml:space="preserve">10. Ostala sredstva </t>
  </si>
  <si>
    <t xml:space="preserve">11. Akontacija poreza na dodatu vrijednost </t>
  </si>
  <si>
    <t>034</t>
  </si>
  <si>
    <t>B. STALNA SREDSTVA (036+041)</t>
  </si>
  <si>
    <t>035</t>
  </si>
  <si>
    <t>036</t>
  </si>
  <si>
    <t xml:space="preserve">a) Osnovna sredstva u vlasništvu banke </t>
  </si>
  <si>
    <t xml:space="preserve">b) Ulaganja u nekretnine </t>
  </si>
  <si>
    <t xml:space="preserve">c) Osnovna sredstva uzeta u finansijski lizing </t>
  </si>
  <si>
    <t>039</t>
  </si>
  <si>
    <t xml:space="preserve">d) Avansi i osnovna sredstva u pripremi </t>
  </si>
  <si>
    <t xml:space="preserve">2. Nematerijalna sredstva ( 042 do 046) </t>
  </si>
  <si>
    <t>041</t>
  </si>
  <si>
    <t>042</t>
  </si>
  <si>
    <t xml:space="preserve">b) Ulaganja u razvoj </t>
  </si>
  <si>
    <t>043</t>
  </si>
  <si>
    <t xml:space="preserve">c) Nematerijalna sredstva uzeta u finansijski lizing </t>
  </si>
  <si>
    <t>044</t>
  </si>
  <si>
    <t xml:space="preserve">d) Ostala nematerijalna sredstva </t>
  </si>
  <si>
    <t xml:space="preserve">e) Avansi i nematerijalna sredstva u pripremi </t>
  </si>
  <si>
    <t xml:space="preserve">C. ODGOĐENA  POREZNA SREDSTVA </t>
  </si>
  <si>
    <t>D. POSLOVNA AKTIVA (001+035+047)</t>
  </si>
  <si>
    <t xml:space="preserve">E. VANBILANSNA AKTIVA </t>
  </si>
  <si>
    <t>049</t>
  </si>
  <si>
    <t>F. UKUPNA AKTIVA (048+ 049)</t>
  </si>
  <si>
    <t>050</t>
  </si>
  <si>
    <t>Oznaka za 
AOP</t>
  </si>
  <si>
    <t xml:space="preserve">Iznos na dan bilansa tekuće godine </t>
  </si>
  <si>
    <t xml:space="preserve">Iznos prethodne godine (početno stanje) </t>
  </si>
  <si>
    <t>PASIVA 
A. OBAVEZE (102+106+109+113)</t>
  </si>
  <si>
    <t>101</t>
  </si>
  <si>
    <t xml:space="preserve">1. Obaveze po osnovu depozita i kredita  (103 do 105) </t>
  </si>
  <si>
    <t>102</t>
  </si>
  <si>
    <t xml:space="preserve">a) Obaveze po osnovu depozita i kredita u domaćoj valuti </t>
  </si>
  <si>
    <t xml:space="preserve">b) Obaveze po osnovu kredita i depozita sa ugovorenom zaštitom od rizika u domaćoj valuti </t>
  </si>
  <si>
    <t xml:space="preserve">c) Obaveze po osnovu kredita i depozita u stranoj valuti </t>
  </si>
  <si>
    <t xml:space="preserve">2. Obaveze za kamatu i naknadu ( 107+108) </t>
  </si>
  <si>
    <t>106</t>
  </si>
  <si>
    <t>a) Obaveze za kamatu i naknadu u domaćoj valuti</t>
  </si>
  <si>
    <t xml:space="preserve">b) Obaveze za kamatu i naknadu u stranoj valuti </t>
  </si>
  <si>
    <t xml:space="preserve">3) Obaveze po osnovu vrijednosnih papira (110 do 112) </t>
  </si>
  <si>
    <t>109</t>
  </si>
  <si>
    <t xml:space="preserve">a) Obaveze po osnovu vrijednosnih papira u domaćoj valuti </t>
  </si>
  <si>
    <t>110</t>
  </si>
  <si>
    <t xml:space="preserve">b) Obaveze po osnovu vrijednosnih papira sa ugovorenom zaštitom od rizika u domaćoj valuti </t>
  </si>
  <si>
    <t>111</t>
  </si>
  <si>
    <t xml:space="preserve">c) Obaveze po osnovu vrijednosnih papira u stranoj valuti </t>
  </si>
  <si>
    <t>112</t>
  </si>
  <si>
    <t xml:space="preserve">4. Ostale Obaveze i PVR (114 do 124) </t>
  </si>
  <si>
    <t>113</t>
  </si>
  <si>
    <t xml:space="preserve">a) Obaveze po osnovu zarada i naknada zarada </t>
  </si>
  <si>
    <t xml:space="preserve">b) Ostale obaveze u domaćoj valuti, osim obaveza za poreze i doprinose </t>
  </si>
  <si>
    <t xml:space="preserve">c) Obaveze za poreze i doprinose, osim tekućih i odgođenih obaveza  za porez na dobit </t>
  </si>
  <si>
    <t xml:space="preserve">d) Obaveze za porez na dobit </t>
  </si>
  <si>
    <t>117</t>
  </si>
  <si>
    <t xml:space="preserve">e) Odgođene porezne obaveze </t>
  </si>
  <si>
    <t>118</t>
  </si>
  <si>
    <t xml:space="preserve">f) Rezervisanja </t>
  </si>
  <si>
    <t xml:space="preserve">g) PVR u domaćoj valuti </t>
  </si>
  <si>
    <t xml:space="preserve">h) Obaveze po osnovu komisionih poslova, sredstava namijenjenih prodaji, sredstava poslovanja koje se obustavlja, subordiniranih obaveza i tekuća dospijeća obaveza </t>
  </si>
  <si>
    <t xml:space="preserve">i) Ostale obaveze u stranoj valuti </t>
  </si>
  <si>
    <t xml:space="preserve">j) PVR u stranoj valuti </t>
  </si>
  <si>
    <t xml:space="preserve">k) Obaveze po osnovu komisionih poslova, dospjelih i subordiniranih obaveza i tekuća dospijeća u stranoj valuti </t>
  </si>
  <si>
    <t>124</t>
  </si>
  <si>
    <t>125</t>
  </si>
  <si>
    <t>126</t>
  </si>
  <si>
    <t xml:space="preserve">a) Dionički kapital </t>
  </si>
  <si>
    <t xml:space="preserve">b) Ostali oblici kapitala </t>
  </si>
  <si>
    <t>128</t>
  </si>
  <si>
    <t>129</t>
  </si>
  <si>
    <t xml:space="preserve">d) Upisani a neuplaćeni dionički kapital </t>
  </si>
  <si>
    <t>130</t>
  </si>
  <si>
    <t xml:space="preserve">e) Otkupljene vlastite dionice </t>
  </si>
  <si>
    <t xml:space="preserve">2. Rezerve iz dobiti i prenesene rezerve (133 do 137) </t>
  </si>
  <si>
    <t>132</t>
  </si>
  <si>
    <t xml:space="preserve">a) Rezerve iz dobiti </t>
  </si>
  <si>
    <t xml:space="preserve">b) Ostale rezerve </t>
  </si>
  <si>
    <t xml:space="preserve">c) Posebne rezerve za procijenjene gubitke </t>
  </si>
  <si>
    <t xml:space="preserve">d) Rezerve za opće bankarske rizike </t>
  </si>
  <si>
    <t>136</t>
  </si>
  <si>
    <t>e) Prenesene rezerve  (kursne razlike )</t>
  </si>
  <si>
    <t>137</t>
  </si>
  <si>
    <t>3. Revalorizacijske rezerve (139 do 141)</t>
  </si>
  <si>
    <t>138</t>
  </si>
  <si>
    <t>a) Revaloriz.rezerve po osnovu promjene vrijednosti osnovnih sredstava i nemater. ulaganja</t>
  </si>
  <si>
    <t>139</t>
  </si>
  <si>
    <t xml:space="preserve">b) Revalorizacijske rezerve po osnovu promjene vrijednosti vrijednosnih papira </t>
  </si>
  <si>
    <t>141</t>
  </si>
  <si>
    <t xml:space="preserve">4. Dobitak ( 143 do 147 ) </t>
  </si>
  <si>
    <t>142</t>
  </si>
  <si>
    <t xml:space="preserve">a) Dobitak tekuće godine </t>
  </si>
  <si>
    <t xml:space="preserve">b) Neraspoređeni dobitak iz ranijih godina </t>
  </si>
  <si>
    <t xml:space="preserve">c) Višak prihoda nad rashodima tekuće godine </t>
  </si>
  <si>
    <t xml:space="preserve">d) Neraspoređeni višak prihoda nad rashodima iz prethodnih godina </t>
  </si>
  <si>
    <t xml:space="preserve">e) Zadržana zarada </t>
  </si>
  <si>
    <t>5. Gubitak (149+150)</t>
  </si>
  <si>
    <t xml:space="preserve">a) Gubitak tekuće godine </t>
  </si>
  <si>
    <t xml:space="preserve">b) Gubitak iz ranijih godina </t>
  </si>
  <si>
    <r>
      <rPr>
        <b/>
        <sz val="10"/>
        <color indexed="8"/>
        <rFont val="Calibri"/>
        <family val="2"/>
      </rPr>
      <t>C. POSLOVNA PASIVA</t>
    </r>
    <r>
      <rPr>
        <sz val="10"/>
        <color indexed="8"/>
        <rFont val="Calibri"/>
        <family val="2"/>
      </rPr>
      <t xml:space="preserve"> (101+125)</t>
    </r>
  </si>
  <si>
    <t xml:space="preserve">D.VANBILANSNA PASIVA </t>
  </si>
  <si>
    <t>E. UKUPNA PASIVA (151+152)</t>
  </si>
  <si>
    <t>Direktor</t>
  </si>
  <si>
    <t xml:space="preserve">  </t>
  </si>
  <si>
    <t>Dana,</t>
  </si>
  <si>
    <t>Broj dozvole:</t>
  </si>
  <si>
    <t>Samir Mustafić</t>
  </si>
  <si>
    <t xml:space="preserve">BILANS USPJEHA </t>
  </si>
  <si>
    <t xml:space="preserve">IZNOS </t>
  </si>
  <si>
    <t xml:space="preserve">Tekuća godina </t>
  </si>
  <si>
    <t xml:space="preserve">Prethodna godina </t>
  </si>
  <si>
    <r>
      <t xml:space="preserve">A. PRIHODI I RASHODI IZ POSLOVANJA 
</t>
    </r>
    <r>
      <rPr>
        <sz val="8"/>
        <color indexed="8"/>
        <rFont val="Calibri"/>
        <family val="2"/>
      </rPr>
      <t xml:space="preserve">1. Prihodi od kamata </t>
    </r>
  </si>
  <si>
    <t xml:space="preserve">2. Rashodi od kamata </t>
  </si>
  <si>
    <t>Neto prihod od kamata (201-202)</t>
  </si>
  <si>
    <t>Neto rashodi od kamata ( 202-201)</t>
  </si>
  <si>
    <t xml:space="preserve">3.Prihodi od naknada i provizija </t>
  </si>
  <si>
    <t xml:space="preserve">4. Rashodi od naknada i provizija </t>
  </si>
  <si>
    <t>Neto prihod od naknada i provizija (205-206)</t>
  </si>
  <si>
    <t xml:space="preserve">Neto rashodi od naknada i provizija (206-205) </t>
  </si>
  <si>
    <t>a) Dobici po osnovu prodaje vrijednosnih papira po fer vrijednosti kroz bilansu uspjeha</t>
  </si>
  <si>
    <t xml:space="preserve">b) Dobici po osnovu prodaje vrijednosnih papira koji su raspoloživi za prodaju </t>
  </si>
  <si>
    <t xml:space="preserve">c) Dobici po osnovu prodaje vrijednosnih papira koji se drže do roka dospijeća </t>
  </si>
  <si>
    <t xml:space="preserve">d) Dobici po osnovu prodaje udjela (učešća ) </t>
  </si>
  <si>
    <t xml:space="preserve">a) Gubici po osnovu prodaje vrijednosnih papira po fer vrijednosti kroz bilans uspjeha  </t>
  </si>
  <si>
    <t xml:space="preserve">b) Gubici po osnovu prodaje vrijednosnih papira koji su raspoloživi za prodaju </t>
  </si>
  <si>
    <t xml:space="preserve">c) Gubici po osnovu prodaje vrijednosnih papira koji se drže do roka dospijeća </t>
  </si>
  <si>
    <t xml:space="preserve">d) Gubici po osnovu prodaje udjela (učešća ) </t>
  </si>
  <si>
    <t>Neto dobici po osnovu prodaje vrijednosnih papira i udjela (209-214)</t>
  </si>
  <si>
    <t>Neto gubici po osnovu prodaje vrijednosnih papira i udjela (214-209)</t>
  </si>
  <si>
    <t>DOBITAK IZ POSLOVANJA (201+205+209-202-206-214)</t>
  </si>
  <si>
    <t>GUBITAK IZ POSLOVANJA (202+206+214+-201-205-209)</t>
  </si>
  <si>
    <t xml:space="preserve">a) Prihodi po osnovu lizinga </t>
  </si>
  <si>
    <t xml:space="preserve">b) Ostali prihodi iz operativnog poslovanja </t>
  </si>
  <si>
    <t xml:space="preserve">a) Troškovi bruto zarada i bruto naknada zarada </t>
  </si>
  <si>
    <t xml:space="preserve">b) Troškovi naknada za privremene i povremene poslove </t>
  </si>
  <si>
    <t xml:space="preserve">c) Ostali osobni rashodi </t>
  </si>
  <si>
    <t xml:space="preserve">d) Troškovi materijala </t>
  </si>
  <si>
    <t xml:space="preserve">e) Troškovi proizvodnih usluga </t>
  </si>
  <si>
    <t xml:space="preserve">f) Troškovi amortizacije </t>
  </si>
  <si>
    <t xml:space="preserve">g) Rashodi po osnovu lizinga </t>
  </si>
  <si>
    <t xml:space="preserve">h) Nematerijalni troškovi (bez poreza i doprinosa) </t>
  </si>
  <si>
    <t xml:space="preserve">i) Troškovi po osnovu poreza i doprinosa </t>
  </si>
  <si>
    <t xml:space="preserve">j) Ostali troškovi </t>
  </si>
  <si>
    <t>GUBITAK IZ OSTALIH OPERATIVNIH AKTIVNOSTI (226-223)</t>
  </si>
  <si>
    <r>
      <rPr>
        <b/>
        <sz val="8"/>
        <color indexed="8"/>
        <rFont val="Calibri"/>
        <family val="2"/>
      </rPr>
      <t xml:space="preserve">C. TROŠKOVI I PRIHODI IZ OSNOVA REZERVISANJA </t>
    </r>
    <r>
      <rPr>
        <sz val="8"/>
        <color indexed="8"/>
        <rFont val="Calibri"/>
        <family val="2"/>
      </rPr>
      <t xml:space="preserve">
 1. Prihodi od ukidanja rezervisanja (240 do 243)     </t>
    </r>
  </si>
  <si>
    <t xml:space="preserve">a. Prihodi od ukidanja troškova rezervisanja po plasmanima </t>
  </si>
  <si>
    <t xml:space="preserve">b. Prihodi od ukidanja rezervisanja za vanbilansne pozicije </t>
  </si>
  <si>
    <t xml:space="preserve">c) Prihodi od ukidanja rezervisanja za obaveze </t>
  </si>
  <si>
    <t xml:space="preserve">d) Prihodi od ukidanja ostalih rezervisanja </t>
  </si>
  <si>
    <t>2. Troškovi rezervisanja (245 do 248)</t>
  </si>
  <si>
    <t xml:space="preserve">a) Troškovi rezervisanja po plasmanima </t>
  </si>
  <si>
    <t xml:space="preserve">b) Troškovi rezervisanja za vanbilansne pozicije </t>
  </si>
  <si>
    <t>c) Troškovi po osnovu rezervisanja za obaveze</t>
  </si>
  <si>
    <t xml:space="preserve">d) Troškovi ostalih rezervisanja </t>
  </si>
  <si>
    <t>DOBITAK IZ OSNOVA REZERVISANJA ( 239-244)</t>
  </si>
  <si>
    <t>GUBITAK IZ OSNOVA REZERVISANJA (244-239)</t>
  </si>
  <si>
    <r>
      <rPr>
        <b/>
        <sz val="8"/>
        <color indexed="8"/>
        <rFont val="Calibri"/>
        <family val="2"/>
      </rPr>
      <t xml:space="preserve">D.OSTALI PRIHODI I RASHODI </t>
    </r>
    <r>
      <rPr>
        <sz val="8"/>
        <color indexed="8"/>
        <rFont val="Calibri"/>
        <family val="2"/>
      </rPr>
      <t xml:space="preserve">
1. Ostali prihodi (252 do 258)</t>
    </r>
  </si>
  <si>
    <t xml:space="preserve">a) Prihodi od naplaćenih otpisanih potraživanja </t>
  </si>
  <si>
    <t xml:space="preserve">b) Dobici od prodaje osnovnih sredstava i nematerijalnih ulaganja </t>
  </si>
  <si>
    <t xml:space="preserve">c) Prihodi od smanjenja obaveza </t>
  </si>
  <si>
    <t xml:space="preserve">d) Prihodi od dividendi i učešća </t>
  </si>
  <si>
    <t xml:space="preserve">e) Viškovi </t>
  </si>
  <si>
    <t xml:space="preserve">f) Ostali prihodi </t>
  </si>
  <si>
    <t xml:space="preserve">g) Dobici od obustavljenog poslovanja </t>
  </si>
  <si>
    <t xml:space="preserve">a) Rashodi po osnovu direktnog otpisa potraživanja </t>
  </si>
  <si>
    <t xml:space="preserve">b) Gubici od prodaje osnovnih sredstava i nematerijalnih ulaganja </t>
  </si>
  <si>
    <t xml:space="preserve">c) Gubici po osnovu rashodovanja i otpisa osnovnih sredstava i nematerijalnih ulaganja </t>
  </si>
  <si>
    <t xml:space="preserve">d) Manjkovi </t>
  </si>
  <si>
    <t xml:space="preserve">e) Otpis zaliha </t>
  </si>
  <si>
    <t xml:space="preserve">f) Ostali rashodi </t>
  </si>
  <si>
    <t xml:space="preserve">g) Gubici od obustavljenog poslovanja </t>
  </si>
  <si>
    <t>DOBITAK PO OSNOVU OSTALIH PRIHODA I RASHODA (251-259)</t>
  </si>
  <si>
    <t>GUBITAK  PO OSNOVU OSTALIH PRIHODA I RASHODA (259-251)</t>
  </si>
  <si>
    <r>
      <rPr>
        <b/>
        <sz val="8"/>
        <color indexed="8"/>
        <rFont val="Calibri"/>
        <family val="2"/>
      </rPr>
      <t xml:space="preserve">E.PRIHODI I RASHODI OD PROMJENE VRIJEDNOSTI IMOVINE I OBAVEZA </t>
    </r>
    <r>
      <rPr>
        <sz val="8"/>
        <color indexed="8"/>
        <rFont val="Calibri"/>
        <family val="2"/>
      </rPr>
      <t xml:space="preserve">
1.Prihodi od promjene vrijednosti imovine i obaveza 272 do 276) </t>
    </r>
  </si>
  <si>
    <t xml:space="preserve">a) Prihodi po osnovu promjene vrijednosti plasmana i potraživanja </t>
  </si>
  <si>
    <t xml:space="preserve">b) Prihodi po osnovu promjene vrijednosti vrijednosnih papira </t>
  </si>
  <si>
    <t xml:space="preserve">c) Prihodi po osnovu promjene vrijednosti obaveza </t>
  </si>
  <si>
    <t xml:space="preserve">d) Prihodi od promjene vrijednosti osnovnih sredstava, ulaganja u nekretnine i nemat. ulaganja </t>
  </si>
  <si>
    <t xml:space="preserve">e) Prihodi od pozitivnih kursnih razlika </t>
  </si>
  <si>
    <t>2. Rashodi od promjene vrijednosti imovine i obaveza ( 278 do 282)</t>
  </si>
  <si>
    <t xml:space="preserve">a) Rashodi po osnovu promjene vrijednosti plasmana i potraživanja </t>
  </si>
  <si>
    <t xml:space="preserve">b) Rashodi po osnovu promjene vrijednosti vrijednosnih papira </t>
  </si>
  <si>
    <t xml:space="preserve">c) Rashodi po osnovu promjene vrijednosti obaveza </t>
  </si>
  <si>
    <t xml:space="preserve">d) Rashodi po osnovu promjene vrijednosti osnovnih sredstava, ulaganja u nekretnine i nemat. ulaganja </t>
  </si>
  <si>
    <t xml:space="preserve">e) Rashodi po osnovu negativnih kursnih razlika </t>
  </si>
  <si>
    <t>DOBITAK PO OSNOVU PROMJENE VRIJEDNOSTI IMOVINE I OBAVEZA (271-277)</t>
  </si>
  <si>
    <t>GUBITAK PO OSNOVU PROMJENE VRIJEDNOSTI IMOVINE I OBAVEZA (277-271)</t>
  </si>
  <si>
    <t>DOBITAK PRIJE OPOREZIVANJA ( 269+283-270-284)</t>
  </si>
  <si>
    <t>GUBITAK PRIJE OPOREZIVANJA ( 270+284-269-283)</t>
  </si>
  <si>
    <r>
      <rPr>
        <b/>
        <sz val="8"/>
        <color indexed="8"/>
        <rFont val="Calibri"/>
        <family val="2"/>
      </rPr>
      <t>F. TEKUĆI I ODLOŽENI POREZ NA DOBIT</t>
    </r>
    <r>
      <rPr>
        <sz val="8"/>
        <color indexed="8"/>
        <rFont val="Calibri"/>
        <family val="2"/>
      </rPr>
      <t xml:space="preserve"> 
1. Porez na dobit </t>
    </r>
  </si>
  <si>
    <t xml:space="preserve">2. Dobitak po osnovu povećanja odloženih poreznih sredstava i smanjenja odloženih poreznih obaveza </t>
  </si>
  <si>
    <t xml:space="preserve">3.  Gubitak po osnovu smanjenja odloženih poreznih sredstava i povećanja odloženih poreznih obaveza </t>
  </si>
  <si>
    <t>DOBITAK POSLIJE POREZA (285+268-287-269) ILI (288-286-287-289)</t>
  </si>
  <si>
    <t>GUBITAK POSLIJE POREZA (286+287+289-288) ILI ( 287+289-285-288)</t>
  </si>
  <si>
    <r>
      <rPr>
        <b/>
        <sz val="8"/>
        <color indexed="8"/>
        <rFont val="Calibri"/>
        <family val="2"/>
      </rPr>
      <t>G.OSTALI DOBICI I GUBICI U PERIODU</t>
    </r>
    <r>
      <rPr>
        <sz val="8"/>
        <color indexed="8"/>
        <rFont val="Calibri"/>
        <family val="2"/>
      </rPr>
      <t xml:space="preserve"> 
1. Dobici utvrđeni direktno u kapitalu (293 do 298)</t>
    </r>
  </si>
  <si>
    <t xml:space="preserve">b) Dobici po osnovu promjene fer vrijednosti vrijednosnih papira raspoloživih za prodaju </t>
  </si>
  <si>
    <t xml:space="preserve">c) Dobici po osnovu prevođenja finansijskih izvještaja inozemnog poslovanja </t>
  </si>
  <si>
    <t xml:space="preserve">d) Aktuarski dobici od planova definiranih primanja </t>
  </si>
  <si>
    <t xml:space="preserve">e) Efektivni dio dobitaka po osnovu zaštite od rizika gotovinskih tokova </t>
  </si>
  <si>
    <t xml:space="preserve">f) Ostali dobici utvrđeni direktno u kapitalu </t>
  </si>
  <si>
    <t>2.Gubici utvrđeni direktno u kapitalu (300 do 304)</t>
  </si>
  <si>
    <t xml:space="preserve">a) Gubici po osnovu promjene fer vrijednosti vrijednosnih papira raspoloživih za prodaju </t>
  </si>
  <si>
    <t xml:space="preserve">b) Gubici po osnovu prevođenja finansijskih izvještaja inozemnog poslovanja </t>
  </si>
  <si>
    <t xml:space="preserve">c) Aktuarski gubici od planova definiranih primanja </t>
  </si>
  <si>
    <t xml:space="preserve">d) Efektivni dio gubitka po osnovu zaštite od rizika gotovinskih tokova </t>
  </si>
  <si>
    <t xml:space="preserve">e) Ostali gubici utvrđeni direktno u kapitalu </t>
  </si>
  <si>
    <t>NETO DOBICI ILI NETO GUBICI PO OSNOVU OSTALOG UKUPNOG REZULTATA 
U PERIODU (292-299) ILI (299-292)</t>
  </si>
  <si>
    <t xml:space="preserve">H. POREZ NA DOBIT KOJI SE ODNOSI NA OSTALI UKUPAN REZULTAT </t>
  </si>
  <si>
    <t>OSTALI UKUPAN REZULTAT U PERIODU ( 305+306)</t>
  </si>
  <si>
    <r>
      <t>UKUPNI NETO DOBITAK U OBRAČUNSKOM PERIODU ( 290</t>
    </r>
    <r>
      <rPr>
        <sz val="8"/>
        <color indexed="8"/>
        <rFont val="Calibri"/>
        <family val="2"/>
      </rPr>
      <t>±307)</t>
    </r>
  </si>
  <si>
    <r>
      <t>UKUPNI NETO GUBITAK U OBRAČUNSKOM PERIODU ( 290</t>
    </r>
    <r>
      <rPr>
        <sz val="8"/>
        <color indexed="8"/>
        <rFont val="Calibri"/>
        <family val="2"/>
      </rPr>
      <t>±307)</t>
    </r>
  </si>
  <si>
    <t xml:space="preserve">Dio neto dobiti/gubitka koji pripada većinskim vlasnicima </t>
  </si>
  <si>
    <t xml:space="preserve">Dio neto dobiti/gubitka koji pripada manjinskim  vlasnicima </t>
  </si>
  <si>
    <t xml:space="preserve">Obična zarada po dionici </t>
  </si>
  <si>
    <t xml:space="preserve">Razrijeđena zarada po dionici </t>
  </si>
  <si>
    <t xml:space="preserve">Prosječan broj zaposlenih po osnovu sati rada </t>
  </si>
  <si>
    <t xml:space="preserve">Prosječan broj zaposlenih na osnovu stanja na kraju perioda </t>
  </si>
  <si>
    <t>Certificirani računovođa:</t>
  </si>
  <si>
    <t>Ostalo novčarsko posredovanje</t>
  </si>
  <si>
    <t>Transakcijski računi (naziv banke i broj računa):</t>
  </si>
  <si>
    <t>- u KM -</t>
  </si>
  <si>
    <t>Ozn. za AOP</t>
  </si>
  <si>
    <t>UKUPNI KAPITAL (8 + 9)</t>
  </si>
  <si>
    <t>Dionički kapital i udjeli u društvu sa ograničenom odgovornošću</t>
  </si>
  <si>
    <t>Revalorizacione rezerve (MRS16, MRS 21 i MRS 38)</t>
  </si>
  <si>
    <t>Nerealizovani dobici/gubici po osnovu finansijske imovine raspoložive za prodaju</t>
  </si>
  <si>
    <t>Ostale rezerve (emisiona premija, zakonske i statutarne rezerve, zaštita novčanih tokova)</t>
  </si>
  <si>
    <t>Akumulirana neraspoređena dobit / nepokriveni gubitak</t>
  </si>
  <si>
    <t>UKUPNO (3+4±5±6±7)</t>
  </si>
  <si>
    <t>VRSTA PROMJENE NA KAPITALU</t>
  </si>
  <si>
    <t>Efekti promjena u računovodstvenim politikama</t>
  </si>
  <si>
    <t>Efekti ispravki grešaka</t>
  </si>
  <si>
    <t>Efekti revalorizacije materijalne i nematerijalne imovine</t>
  </si>
  <si>
    <t>Nerealizovani dobici / gubici po osnovu finansijske imovine raspoložive za prodaju</t>
  </si>
  <si>
    <t>Kursne razlike nastale prevođenjem finansijskih izvještaja u drugu valutu prezentacije</t>
  </si>
  <si>
    <t>Neto dobici / gubici perioda priznati direktno u kapitalu</t>
  </si>
  <si>
    <t>Objavljene dividende i drugi oblici raspodjele dobiti i pokrića gubitka</t>
  </si>
  <si>
    <t>Emisija dioničkog kapitala i drugi oblici povećanja ili smanjenja osnovnog kapitala</t>
  </si>
  <si>
    <t>(u 000 KM)</t>
  </si>
  <si>
    <t xml:space="preserve">Redni broj </t>
  </si>
  <si>
    <t>Oznaka (+,-)</t>
  </si>
  <si>
    <t>1.
1.1.</t>
  </si>
  <si>
    <r>
      <t>NOVČANI TOKOVI IZ POSLOVNIH AKTIVNOSTI</t>
    </r>
    <r>
      <rPr>
        <b/>
        <sz val="9"/>
        <color indexed="8"/>
        <rFont val="Calibri"/>
        <family val="2"/>
      </rPr>
      <t xml:space="preserve"> 
</t>
    </r>
    <r>
      <rPr>
        <sz val="9"/>
        <color indexed="8"/>
        <rFont val="Calibri"/>
        <family val="2"/>
      </rPr>
      <t xml:space="preserve">Primici kamata, naknada i provizija po kreditima i poslovima lizinga </t>
    </r>
  </si>
  <si>
    <t xml:space="preserve">Isplata kamata </t>
  </si>
  <si>
    <t>Naplata po kreditima koji su ranije bili otpisani (glavnica i kamata)</t>
  </si>
  <si>
    <t xml:space="preserve">Novčane isplate zaposlenim i dobavljačima </t>
  </si>
  <si>
    <t xml:space="preserve">Isplata po vanbilansnim ugovorima </t>
  </si>
  <si>
    <t xml:space="preserve">Primici i isplate po vanrednim stavkama </t>
  </si>
  <si>
    <t>(+) (-)</t>
  </si>
  <si>
    <t xml:space="preserve">(Povećanje) smanjenje u operativnoj aktivi </t>
  </si>
  <si>
    <t xml:space="preserve">Novčane pozajmice i krediti dati klijentima i naplate istih </t>
  </si>
  <si>
    <t xml:space="preserve">Računi depozita kod državnih institucija - propisi i monetarni zahtjevi </t>
  </si>
  <si>
    <t xml:space="preserve">Depoziti klijenata </t>
  </si>
  <si>
    <t xml:space="preserve">Plaćeni porez na dobit </t>
  </si>
  <si>
    <t xml:space="preserve">Neto novčani tok iz poslovnih aktivnosti </t>
  </si>
  <si>
    <t>2.
2.1.</t>
  </si>
  <si>
    <r>
      <t>NOVČANI TO</t>
    </r>
    <r>
      <rPr>
        <sz val="9"/>
        <rFont val="Arial"/>
        <family val="2"/>
      </rPr>
      <t xml:space="preserve">KOVI IZ AKTIVNOSTI INVESTIRANJA 
</t>
    </r>
    <r>
      <rPr>
        <sz val="9"/>
        <rFont val="Calibri"/>
        <family val="2"/>
      </rPr>
      <t xml:space="preserve">Kratkoročni plasmani finansijskim institucijama </t>
    </r>
  </si>
  <si>
    <t xml:space="preserve">Primici kamata </t>
  </si>
  <si>
    <t xml:space="preserve">Primici dividendi </t>
  </si>
  <si>
    <t xml:space="preserve">Ulaganja u vrijednosne papire koji se drže do dospijeća </t>
  </si>
  <si>
    <t xml:space="preserve">Naplativi dospjeli vrijednosni papiri koji se drže do roka dospijeća </t>
  </si>
  <si>
    <t xml:space="preserve">Kupovina (prodaja) nematerijalne aktive </t>
  </si>
  <si>
    <t xml:space="preserve">Kupovina (prodaja) materijalne aktive </t>
  </si>
  <si>
    <t xml:space="preserve">Stjecanje (prodaja) učešća supsidijarnim subjektima </t>
  </si>
  <si>
    <t xml:space="preserve">Stjecanje (prodaja) učešća u drugim povezanim  subjektima </t>
  </si>
  <si>
    <t xml:space="preserve">Krediti (povrat) kredita supsidijarnim subjektima </t>
  </si>
  <si>
    <t xml:space="preserve">Krediti (povrat kredita) drugim povezanim subjektima </t>
  </si>
  <si>
    <t xml:space="preserve">Kupovina (prodaja) drugih ulaganja </t>
  </si>
  <si>
    <t xml:space="preserve">Isplate po vanbilansnim ugovorima </t>
  </si>
  <si>
    <t xml:space="preserve">B </t>
  </si>
  <si>
    <t xml:space="preserve">Neto novčani tok iz ulagačkih aktivnosti </t>
  </si>
  <si>
    <t>3.
3.1.</t>
  </si>
  <si>
    <r>
      <t>NOVČANI TOKOVI OD AKTIVNOSTI FINANSIRANJA 
Primici od izdavanja</t>
    </r>
    <r>
      <rPr>
        <sz val="9"/>
        <rFont val="Arial"/>
        <family val="2"/>
      </rPr>
      <t xml:space="preserve"> dionica 
</t>
    </r>
  </si>
  <si>
    <t xml:space="preserve">Reotkup dionica </t>
  </si>
  <si>
    <t xml:space="preserve">Kupovina vlastitih dionica </t>
  </si>
  <si>
    <t xml:space="preserve">Kamata plaćena na pozajmice </t>
  </si>
  <si>
    <t xml:space="preserve">Uzete pozajmice </t>
  </si>
  <si>
    <t xml:space="preserve">Povrat pozajmica </t>
  </si>
  <si>
    <t xml:space="preserve">Isplata dividendi </t>
  </si>
  <si>
    <t xml:space="preserve">Neto novčani tok od finansijskih aktivnosti </t>
  </si>
  <si>
    <t>NETO PORAST NS I NE** (A+B+C)</t>
  </si>
  <si>
    <t xml:space="preserve">NS I NE NA POČETKU PERIODA </t>
  </si>
  <si>
    <t xml:space="preserve">EFEKTI PROMJENE DEVIZNIH KURSEVA NS I NE </t>
  </si>
  <si>
    <t>NS I NE NA KRAJU PERIODA (4+5+6)</t>
  </si>
  <si>
    <r>
      <rPr>
        <b/>
        <sz val="8"/>
        <color indexed="8"/>
        <rFont val="Calibri"/>
        <family val="2"/>
      </rPr>
      <t>** NS I NE</t>
    </r>
    <r>
      <rPr>
        <sz val="8"/>
        <color indexed="8"/>
        <rFont val="Calibri"/>
        <family val="2"/>
      </rPr>
      <t xml:space="preserve"> = novčana sredstva i novčani ekvivalenti </t>
    </r>
  </si>
  <si>
    <t>ASA BANKA DD SARAJEVO</t>
  </si>
  <si>
    <t>ASA Banka d.d. Sarajevo</t>
  </si>
  <si>
    <t>Trg međunarodnog prijateljstva 25, Sarajevo</t>
  </si>
  <si>
    <t>30.06.2017.</t>
  </si>
  <si>
    <t>31.07.2017.</t>
  </si>
  <si>
    <t>Stanje na dan 31. 12. 2015. godine</t>
  </si>
  <si>
    <r>
      <t>Ponovo iskazano stanje na dan 31. 12. 2015. odnosno 1. 1. 2016. godine</t>
    </r>
    <r>
      <rPr>
        <sz val="11"/>
        <rFont val="Arial"/>
        <family val="2"/>
      </rPr>
      <t xml:space="preserve"> (901±902±903)</t>
    </r>
  </si>
  <si>
    <r>
      <t>Stanje na dan 31. 12. 2016. odnosno 1. 1. 2017. godine</t>
    </r>
    <r>
      <rPr>
        <sz val="11"/>
        <rFont val="Arial"/>
        <family val="2"/>
      </rPr>
      <t xml:space="preserve"> (904±905±906±907±908±909-910+911)</t>
    </r>
  </si>
  <si>
    <r>
      <t>Ponovo iskazano stanje na dan 31. 12. 2016. odnosno 1. 1. 2017. godine</t>
    </r>
    <r>
      <rPr>
        <sz val="11"/>
        <rFont val="Arial"/>
        <family val="2"/>
      </rPr>
      <t xml:space="preserve"> (912±913±914)</t>
    </r>
  </si>
  <si>
    <r>
      <t xml:space="preserve">Stanje na dan 30. 06. 2017. godine </t>
    </r>
    <r>
      <rPr>
        <sz val="11"/>
        <rFont val="Arial"/>
        <family val="2"/>
      </rPr>
      <t>(915±916±917±918±919±920-921+922)</t>
    </r>
  </si>
  <si>
    <t>Dana, 31.07.2017.</t>
  </si>
  <si>
    <t xml:space="preserve">a) Dobici po osnovu smanjenja revalorizacijskih rezervi na osnovnim sredstvima i nemat. ulaganjima </t>
  </si>
  <si>
    <r>
      <t xml:space="preserve">B. OSTALI OPERATIVNI PRIHODI I RASHODI 
</t>
    </r>
    <r>
      <rPr>
        <sz val="8"/>
        <color indexed="8"/>
        <rFont val="Calibri"/>
        <family val="2"/>
      </rPr>
      <t>1. Prihodi iz operativnog poslovanja (224+225)</t>
    </r>
  </si>
  <si>
    <t>OPĆI PODACI</t>
  </si>
  <si>
    <t>Obrazac OEI-BA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</si>
  <si>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</si>
  <si>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</si>
  <si>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</si>
  <si>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</si>
  <si>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</si>
  <si>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</si>
  <si>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</si>
  <si>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 xml:space="preserve">71000 Sarajevo, Trg međunarodnog prijateljstva 25 </t>
  </si>
  <si>
    <t>Broj telefona i telefaksa</t>
  </si>
  <si>
    <t>tel. 387 33 586-870,  fax 387 33 586-880</t>
  </si>
  <si>
    <t>E-mail adresa</t>
  </si>
  <si>
    <t>info@asabanka.ba</t>
  </si>
  <si>
    <t>Internet stranica</t>
  </si>
  <si>
    <t>www.asabanka.ba</t>
  </si>
  <si>
    <t>Djelatnost emitenta</t>
  </si>
  <si>
    <t>64.19  Ostalo novčarsko posredovanje</t>
  </si>
  <si>
    <t>Broj uposlenih u emitentu</t>
  </si>
  <si>
    <t>Broj poslovnih jedinica i predstavništava emitenta</t>
  </si>
  <si>
    <t>Firma i sjedište vanjskog revizora emitenta</t>
  </si>
  <si>
    <t>Deloitte d.o.o. Sarajevo, Jadranska bb Sarajevo</t>
  </si>
  <si>
    <t>Naznaku da li su finansijski izvještaji za period za koji se podnose revidirani od strane  vanjskog revizora</t>
  </si>
  <si>
    <t xml:space="preserve">Ime i prezime članova odbora za reviziju </t>
  </si>
  <si>
    <t>Čivgin Nihad, Dubravac Adis, Hasagić Emina, Đanan Samir, Imširović Adis.</t>
  </si>
  <si>
    <t>2. INFORMACIJE O NADZORNOM ODBORU I UPRAVI EMITENTA</t>
  </si>
  <si>
    <t>Ime i prezime predsjednika i članova nadzornog odbora emitenta</t>
  </si>
  <si>
    <t>Hadžiselimović Eldin-predsjednik, Redžepović Samir, Aganspahić Sead, Fazlić Ibrahim, Brkić Arif.</t>
  </si>
  <si>
    <t>Imena i prezimena, funkcije članova uprave emitenta</t>
  </si>
  <si>
    <t>Mustafić Samir, direktor Banke</t>
  </si>
  <si>
    <t>Mujagić Edin, izvršni direktor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</si>
  <si>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</si>
  <si>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31.12.2016.: 1.501 dionica sa učešćem 0,2278% osnovnog kapitala.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</si>
  <si>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</si>
  <si>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</si>
  <si>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</si>
  <si>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658.695 redovnih dionica, nominalne vrijednosti 100,00 KM.</t>
  </si>
  <si>
    <t xml:space="preserve">Ime i prezime svake fizičke osobe i firmu svake pravne osobe koja je vlasnik više od 5% dionica emitenta s pravom glasa na kraju izvještajnog perioda  </t>
  </si>
  <si>
    <t>1. Asa Finance d.d. Sarajevo</t>
  </si>
  <si>
    <t>2. ZIF Prevent-Invest d.d. Sarajevo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</si>
  <si>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</si>
  <si>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</si>
  <si>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---</t>
  </si>
  <si>
    <t>5.PODACI O ODRŽANIM SKUPŠTINAMA EMITENTA U IZVJEŠTAJNOM PERIODU</t>
  </si>
  <si>
    <t xml:space="preserve">Datum i mjesto održavanja </t>
  </si>
  <si>
    <t>Dnevni red skupštine</t>
  </si>
  <si>
    <t>Značajne odluke donesene na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</si>
  <si>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</si>
  <si>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</si>
  <si>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</si>
  <si>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>Nije bilo emisije vrijednosnih papira</t>
  </si>
  <si>
    <t xml:space="preserve">Podaci o transakcijama imovinom u obimu većem od 10% vrijednosti ukupne imovine emitenata na dan transakcije navodeći činjenice koje su na to uticale  </t>
  </si>
  <si>
    <t>Nije bilo transakcija imovinom</t>
  </si>
  <si>
    <t xml:space="preserve">Podaci o smanjenju ili povećanju imovine emitenta za više od 10% u odnosu na stanje iz prethodnog izvještaja navodeći činjenice koje su na to uticale  </t>
  </si>
  <si>
    <t>Nije bilo smanjenja/povećanja imovine</t>
  </si>
  <si>
    <t xml:space="preserve">Podaci o smanjenju ili povećanju neto dobiti ili gubitka emitenta za više od 10% u odnosu na stanje iz prethodnog izvještaja navodeći činjenice koje su na to uticale  </t>
  </si>
  <si>
    <t>Direktor emitenta:</t>
  </si>
  <si>
    <t>Izvještaj sastavio:  Samir Oparić</t>
  </si>
  <si>
    <t xml:space="preserve"> Naziv emitenta: ASA BANKA DD SARAJEVO</t>
  </si>
  <si>
    <t>Zabilješke i komentari uprave neophodni za bolje i jasnije razumijevanje podataka prezentiranih u Tabelama A, B, C, D, E i F obrasca OEI-BA</t>
  </si>
  <si>
    <t>Tabela G</t>
  </si>
  <si>
    <t>Pozicija na koju se odnosi komentar ili zabilješka</t>
  </si>
  <si>
    <t>Komentar ili zabilješka</t>
  </si>
  <si>
    <t>Izvještaj sastavio:</t>
  </si>
  <si>
    <t>Tabela B</t>
  </si>
  <si>
    <t>Tabela C</t>
  </si>
  <si>
    <t>Trg međunarodnog prijateljstva 25</t>
  </si>
  <si>
    <t>Tabela D</t>
  </si>
  <si>
    <t>Tabela F</t>
  </si>
  <si>
    <t>za period koji završava na dan 30.06.2017. godine</t>
  </si>
  <si>
    <t>za period od  01.01.  do  30.06.2017.  godine</t>
  </si>
  <si>
    <t>za period od 01.01. do 30.06.2017. godine</t>
  </si>
  <si>
    <t>od 01.01. do 30.06.2017. godine</t>
  </si>
  <si>
    <t>Nerevidirani finansijski izvještaji</t>
  </si>
  <si>
    <t>Spahić Jasmin, izvršni direktor</t>
  </si>
  <si>
    <t>30.06.2017.: 1.501 dionica sa učešćem 0,2278% osnovnog kapitala.</t>
  </si>
  <si>
    <t>932 dioničara</t>
  </si>
  <si>
    <t>29.06.2017., Sarajevo</t>
  </si>
  <si>
    <t>1.   Donošenje Odluke o izboru radnih tijela Skupštine:</t>
  </si>
  <si>
    <t>a. Predsjedavajućeg Skupštine</t>
  </si>
  <si>
    <t>b. Zapisničara i dva ovjerivača Zapisnika</t>
  </si>
  <si>
    <t xml:space="preserve">c. Odbora za glasanje </t>
  </si>
  <si>
    <t xml:space="preserve">2.   Usvajanje Zapisnika sa XXXIV redovne sjednice Skupštine Banke održane 21.11.2016. godine </t>
  </si>
  <si>
    <t>3.   Izlaganje Nadzornog odbora i Uprave Banke o delegiranim izvještajima</t>
  </si>
  <si>
    <t>4.   Donošenje Odluke o usvajanju:</t>
  </si>
  <si>
    <t xml:space="preserve">a. Izvještaja o poslovanju Banke na dan 31.12.2016. godine sa Izvještajem o radu Interne revizije, Izvještajem nezavisnog eksternog revizora „Deloitte“ d.o.o. Sarajevo; </t>
  </si>
  <si>
    <t>b.   Izvještaja o radu Nadzornog odbora Banke za 2016. godinu;</t>
  </si>
  <si>
    <t>c.   Izvještaja o radu Odbora za reviziju za 2016. godinu;</t>
  </si>
  <si>
    <t>d.   Izvještaja o procjeni članova Nadzornog odbora u 2016. godini</t>
  </si>
  <si>
    <t>5.   Donošenje Odluke o rasporedu poslovnog rezultata za 2016. godinu</t>
  </si>
  <si>
    <t>6.   Donošenje Odluke o pokriću gubitka pripojene banke</t>
  </si>
  <si>
    <t>7.   Donošenje Odluke o usvajanju:</t>
  </si>
  <si>
    <t xml:space="preserve">a.    Plana poslovanja Banke za period 2017. – 2020. godina   </t>
  </si>
  <si>
    <t xml:space="preserve">b.   Plana  kapitala Banke za period 2017. – 2020. godina </t>
  </si>
  <si>
    <t xml:space="preserve">8.   Donošenje Odluke o usvajanju Politike za procjenu članova Nadzornog odbora sa procedurom za procjenu </t>
  </si>
  <si>
    <t xml:space="preserve">9.   Obavještenje dioničara o stjecanju vlastitih dionica Banke </t>
  </si>
  <si>
    <t>10.  Donošenje Odluke o prodaji vlastitih dionica Banke</t>
  </si>
  <si>
    <t>U Sarajevu, 28.08.2017. godine</t>
  </si>
  <si>
    <t xml:space="preserve">   Sve odluke su usvojene.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</si>
</sst>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??_);_(@_)"/>
    <numFmt numFmtId="174" formatCode="_-* #,##0\ _k_n_-;\-* #,##0\ _k_n_-;_-* &quot;-&quot;??\ _k_n_-;_-@_-"/>
    <numFmt numFmtId="175" formatCode="_-* #,##0.0000\ _k_n_-;\-* #,##0.0000\ _k_n_-;_-* &quot;-&quot;??\ _k_n_-;_-@_-"/>
    <numFmt numFmtId="176" formatCode="_-* #,##0.00000\ _k_n_-;\-* #,##0.00000\ _k_n_-;_-* &quot;-&quot;?????\ _k_n_-;_-@_-"/>
    <numFmt numFmtId="177" formatCode="_-* #,##0_-;\-* #,##0_-;_-* &quot;-&quot;??_-;_-@_-"/>
    <numFmt numFmtId="178" formatCode="_-* #,##0.0_-;\-* #,##0.0_-;_-* &quot;-&quot;??_-;_-@_-"/>
    <numFmt numFmtId="179" formatCode="_-* #,##0.000\ _k_n_-;\-* #,##0.000\ _k_n_-;_-* &quot;-&quot;??\ _k_n_-;_-@_-"/>
    <numFmt numFmtId="180" formatCode="0.000%"/>
    <numFmt numFmtId="181" formatCode="[$-F800]dddd\,\ mmmm\ dd\,\ yyyy"/>
    <numFmt numFmtId="182" formatCode="#,##0.00;[Red]#,##0.00"/>
    <numFmt numFmtId="183" formatCode="[$-41A]d\.\ mmmm\ yyyy"/>
    <numFmt numFmtId="184" formatCode="#,##0.0"/>
    <numFmt numFmtId="185" formatCode="0000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\ _k_n_-;\-* #,##0.000\ _k_n_-;_-* &quot;-&quot;???\ _k_n_-;_-@_-"/>
    <numFmt numFmtId="192" formatCode="0.0000%"/>
    <numFmt numFmtId="193" formatCode="_(* #,##0.0_);_(* \(#,##0.0\);_(* &quot;-&quot;??_);_(@_)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#,##0.00_ ;[Red]\-#,##0.00\ "/>
    <numFmt numFmtId="200" formatCode="#,##0_ ;\-#,##0\ "/>
    <numFmt numFmtId="201" formatCode="_-* #,##0.0\ _k_n_-;\-* #,##0.0\ _k_n_-;_-* &quot;-&quot;??\ _k_n_-;_-@_-"/>
    <numFmt numFmtId="202" formatCode="_-* #,##0.00000\ _k_n_-;\-* #,##0.00000\ _k_n_-;_-* &quot;-&quot;??\ _k_n_-;_-@_-"/>
    <numFmt numFmtId="203" formatCode="_-* #,##0.000000\ _k_n_-;\-* #,##0.000000\ _k_n_-;_-* &quot;-&quot;??\ _k_n_-;_-@_-"/>
    <numFmt numFmtId="204" formatCode="_-* #,##0.0000000\ _k_n_-;\-* #,##0.0000000\ _k_n_-;_-* &quot;-&quot;??\ _k_n_-;_-@_-"/>
    <numFmt numFmtId="205" formatCode="_-* #,##0.00000000\ _k_n_-;\-* #,##0.00000000\ _k_n_-;_-* &quot;-&quot;??\ _k_n_-;_-@_-"/>
    <numFmt numFmtId="206" formatCode="_-* #,##0.000000000\ _k_n_-;\-* #,##0.000000000\ _k_n_-;_-* &quot;-&quot;??\ _k_n_-;_-@_-"/>
    <numFmt numFmtId="207" formatCode="_-* #,##0.0000000000\ _k_n_-;\-* #,##0.0000000000\ _k_n_-;_-* &quot;-&quot;??\ _k_n_-;_-@_-"/>
    <numFmt numFmtId="208" formatCode="#,##0.000"/>
    <numFmt numFmtId="209" formatCode="0.0"/>
    <numFmt numFmtId="210" formatCode="_(* #,##0.000_);_(* \(#,##0.000\);_(* &quot;-&quot;??_);_(@_)"/>
    <numFmt numFmtId="211" formatCode="_(* #,##0.0000_);_(* \(#,##0.0000\);_(* &quot;-&quot;??_);_(@_)"/>
    <numFmt numFmtId="212" formatCode="_-* #,##0\ _K_M_-;\-* #,##0\ _K_M_-;_-* &quot;-&quot;??\ _K_M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Book Antiqua"/>
      <family val="1"/>
    </font>
    <font>
      <sz val="10"/>
      <name val="Book Antiqua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56"/>
      <name val="Tahoma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1F497D"/>
      <name val="Tahoma"/>
      <family val="2"/>
    </font>
    <font>
      <b/>
      <sz val="14"/>
      <color theme="1"/>
      <name val="Calibri"/>
      <family val="2"/>
    </font>
    <font>
      <sz val="8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/>
      <bottom style="thin"/>
    </border>
    <border>
      <left style="hair"/>
      <right/>
      <top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/>
      <top/>
      <bottom style="thin"/>
    </border>
  </borders>
  <cellStyleXfs count="2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0" applyNumberFormat="0" applyBorder="0" applyAlignment="0" applyProtection="0"/>
    <xf numFmtId="0" fontId="0" fillId="41" borderId="1" applyNumberFormat="0" applyFont="0" applyAlignment="0" applyProtection="0"/>
    <xf numFmtId="0" fontId="0" fillId="41" borderId="1" applyNumberFormat="0" applyFont="0" applyAlignment="0" applyProtection="0"/>
    <xf numFmtId="0" fontId="0" fillId="41" borderId="1" applyNumberFormat="0" applyFont="0" applyAlignment="0" applyProtection="0"/>
    <xf numFmtId="0" fontId="0" fillId="41" borderId="1" applyNumberFormat="0" applyFont="0" applyAlignment="0" applyProtection="0"/>
    <xf numFmtId="0" fontId="0" fillId="41" borderId="1" applyNumberFormat="0" applyFont="0" applyAlignment="0" applyProtection="0"/>
    <xf numFmtId="0" fontId="0" fillId="41" borderId="1" applyNumberFormat="0" applyFont="0" applyAlignment="0" applyProtection="0"/>
    <xf numFmtId="0" fontId="0" fillId="41" borderId="1" applyNumberFormat="0" applyFont="0" applyAlignment="0" applyProtection="0"/>
    <xf numFmtId="0" fontId="59" fillId="42" borderId="2" applyNumberFormat="0" applyAlignment="0" applyProtection="0"/>
    <xf numFmtId="0" fontId="60" fillId="43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4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5" borderId="2" applyNumberFormat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9" borderId="0" applyNumberFormat="0" applyBorder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4" fillId="50" borderId="7" applyNumberFormat="0" applyAlignment="0" applyProtection="0"/>
    <xf numFmtId="0" fontId="5" fillId="50" borderId="8" applyNumberFormat="0" applyAlignment="0" applyProtection="0"/>
    <xf numFmtId="0" fontId="5" fillId="50" borderId="8" applyNumberFormat="0" applyAlignment="0" applyProtection="0"/>
    <xf numFmtId="0" fontId="5" fillId="50" borderId="8" applyNumberFormat="0" applyAlignment="0" applyProtection="0"/>
    <xf numFmtId="0" fontId="5" fillId="50" borderId="8" applyNumberFormat="0" applyAlignment="0" applyProtection="0"/>
    <xf numFmtId="0" fontId="5" fillId="50" borderId="8" applyNumberFormat="0" applyAlignment="0" applyProtection="0"/>
    <xf numFmtId="0" fontId="5" fillId="50" borderId="8" applyNumberFormat="0" applyAlignment="0" applyProtection="0"/>
    <xf numFmtId="0" fontId="5" fillId="50" borderId="8" applyNumberFormat="0" applyAlignment="0" applyProtection="0"/>
    <xf numFmtId="0" fontId="69" fillId="0" borderId="9" applyNumberFormat="0" applyFill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11" fillId="5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1" fillId="42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15" applyNumberFormat="0" applyFill="0" applyAlignment="0" applyProtection="0"/>
    <xf numFmtId="0" fontId="13" fillId="54" borderId="16" applyNumberFormat="0" applyAlignment="0" applyProtection="0"/>
    <xf numFmtId="0" fontId="14" fillId="55" borderId="0">
      <alignment horizontal="left" vertical="center"/>
      <protection/>
    </xf>
    <xf numFmtId="0" fontId="15" fillId="56" borderId="0">
      <alignment horizontal="left" vertical="top"/>
      <protection/>
    </xf>
    <xf numFmtId="0" fontId="16" fillId="56" borderId="0">
      <alignment horizontal="left" vertical="top"/>
      <protection/>
    </xf>
    <xf numFmtId="0" fontId="17" fillId="56" borderId="0">
      <alignment horizontal="left" vertical="top"/>
      <protection/>
    </xf>
    <xf numFmtId="0" fontId="17" fillId="56" borderId="0">
      <alignment horizontal="left" vertical="top"/>
      <protection/>
    </xf>
    <xf numFmtId="0" fontId="17" fillId="56" borderId="0">
      <alignment horizontal="left" vertical="top"/>
      <protection/>
    </xf>
    <xf numFmtId="0" fontId="17" fillId="56" borderId="0">
      <alignment horizontal="left" vertical="top"/>
      <protection/>
    </xf>
    <xf numFmtId="0" fontId="18" fillId="56" borderId="0">
      <alignment horizontal="right" vertical="top"/>
      <protection/>
    </xf>
    <xf numFmtId="0" fontId="17" fillId="56" borderId="0">
      <alignment horizontal="left" vertical="top"/>
      <protection/>
    </xf>
    <xf numFmtId="0" fontId="18" fillId="56" borderId="0">
      <alignment horizontal="left" vertical="top"/>
      <protection/>
    </xf>
    <xf numFmtId="0" fontId="17" fillId="56" borderId="0">
      <alignment horizontal="left" vertical="top"/>
      <protection/>
    </xf>
    <xf numFmtId="0" fontId="18" fillId="50" borderId="0">
      <alignment horizontal="left" vertical="center"/>
      <protection/>
    </xf>
    <xf numFmtId="0" fontId="16" fillId="56" borderId="0">
      <alignment horizontal="right" vertical="top"/>
      <protection/>
    </xf>
    <xf numFmtId="0" fontId="16" fillId="56" borderId="0">
      <alignment horizontal="right" vertical="top"/>
      <protection/>
    </xf>
    <xf numFmtId="0" fontId="16" fillId="56" borderId="0">
      <alignment horizontal="right" vertical="top"/>
      <protection/>
    </xf>
    <xf numFmtId="0" fontId="16" fillId="56" borderId="0">
      <alignment horizontal="right" vertical="top"/>
      <protection/>
    </xf>
    <xf numFmtId="0" fontId="18" fillId="50" borderId="0">
      <alignment horizontal="right" vertical="center"/>
      <protection/>
    </xf>
    <xf numFmtId="0" fontId="16" fillId="56" borderId="0">
      <alignment horizontal="left" vertical="top"/>
      <protection/>
    </xf>
    <xf numFmtId="0" fontId="16" fillId="56" borderId="0">
      <alignment horizontal="left" vertical="top"/>
      <protection/>
    </xf>
    <xf numFmtId="0" fontId="16" fillId="56" borderId="0">
      <alignment horizontal="left" vertical="top"/>
      <protection/>
    </xf>
    <xf numFmtId="0" fontId="16" fillId="56" borderId="0">
      <alignment horizontal="left" vertical="top"/>
      <protection/>
    </xf>
    <xf numFmtId="0" fontId="16" fillId="56" borderId="0">
      <alignment horizontal="right" vertical="top"/>
      <protection/>
    </xf>
    <xf numFmtId="0" fontId="18" fillId="56" borderId="0">
      <alignment horizontal="right" vertical="top"/>
      <protection/>
    </xf>
    <xf numFmtId="0" fontId="18" fillId="56" borderId="0">
      <alignment horizontal="right" vertical="top"/>
      <protection/>
    </xf>
    <xf numFmtId="0" fontId="18" fillId="56" borderId="0">
      <alignment horizontal="right" vertical="top"/>
      <protection/>
    </xf>
    <xf numFmtId="0" fontId="18" fillId="56" borderId="0">
      <alignment horizontal="right" vertical="top"/>
      <protection/>
    </xf>
    <xf numFmtId="0" fontId="16" fillId="56" borderId="0">
      <alignment horizontal="left" vertical="top"/>
      <protection/>
    </xf>
    <xf numFmtId="0" fontId="18" fillId="56" borderId="0">
      <alignment horizontal="left" vertical="top"/>
      <protection/>
    </xf>
    <xf numFmtId="0" fontId="18" fillId="56" borderId="0">
      <alignment horizontal="left" vertical="top"/>
      <protection/>
    </xf>
    <xf numFmtId="0" fontId="18" fillId="56" borderId="0">
      <alignment horizontal="left" vertical="top"/>
      <protection/>
    </xf>
    <xf numFmtId="0" fontId="18" fillId="56" borderId="0">
      <alignment horizontal="left" vertical="top"/>
      <protection/>
    </xf>
    <xf numFmtId="0" fontId="18" fillId="56" borderId="0">
      <alignment horizontal="right" vertical="top"/>
      <protection/>
    </xf>
    <xf numFmtId="0" fontId="16" fillId="56" borderId="0">
      <alignment horizontal="left" vertical="top"/>
      <protection/>
    </xf>
    <xf numFmtId="0" fontId="16" fillId="56" borderId="0">
      <alignment horizontal="left" vertical="top"/>
      <protection/>
    </xf>
    <xf numFmtId="0" fontId="16" fillId="56" borderId="0">
      <alignment horizontal="left" vertical="top"/>
      <protection/>
    </xf>
    <xf numFmtId="0" fontId="16" fillId="56" borderId="0">
      <alignment horizontal="left" vertical="top"/>
      <protection/>
    </xf>
    <xf numFmtId="0" fontId="18" fillId="56" borderId="0">
      <alignment horizontal="left" vertical="top"/>
      <protection/>
    </xf>
    <xf numFmtId="0" fontId="18" fillId="56" borderId="0">
      <alignment horizontal="right" vertical="top"/>
      <protection/>
    </xf>
    <xf numFmtId="0" fontId="18" fillId="56" borderId="0">
      <alignment horizontal="right" vertical="top"/>
      <protection/>
    </xf>
    <xf numFmtId="0" fontId="18" fillId="56" borderId="0">
      <alignment horizontal="right" vertical="top"/>
      <protection/>
    </xf>
    <xf numFmtId="0" fontId="18" fillId="56" borderId="0">
      <alignment horizontal="right" vertical="top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22" fillId="13" borderId="8" applyNumberFormat="0" applyAlignment="0" applyProtection="0"/>
    <xf numFmtId="0" fontId="74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/>
    </xf>
    <xf numFmtId="3" fontId="36" fillId="0" borderId="0" xfId="0" applyNumberFormat="1" applyFont="1" applyFill="1" applyBorder="1" applyAlignment="1">
      <alignment horizontal="right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0" xfId="0" applyFill="1" applyBorder="1" applyAlignment="1">
      <alignment/>
    </xf>
    <xf numFmtId="14" fontId="0" fillId="0" borderId="2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20" xfId="0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75" fillId="0" borderId="20" xfId="0" applyFont="1" applyBorder="1" applyAlignment="1">
      <alignment/>
    </xf>
    <xf numFmtId="0" fontId="0" fillId="0" borderId="20" xfId="0" applyBorder="1" applyAlignment="1">
      <alignment horizontal="right"/>
    </xf>
    <xf numFmtId="0" fontId="7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 horizontal="right"/>
    </xf>
    <xf numFmtId="3" fontId="35" fillId="0" borderId="0" xfId="0" applyNumberFormat="1" applyFont="1" applyBorder="1" applyAlignment="1">
      <alignment/>
    </xf>
    <xf numFmtId="49" fontId="25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top"/>
    </xf>
    <xf numFmtId="0" fontId="27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49" fontId="24" fillId="0" borderId="19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 quotePrefix="1">
      <alignment horizontal="right" vertical="center"/>
    </xf>
    <xf numFmtId="0" fontId="0" fillId="56" borderId="26" xfId="0" applyFont="1" applyFill="1" applyBorder="1" applyAlignment="1">
      <alignment horizontal="right" vertical="center"/>
    </xf>
    <xf numFmtId="0" fontId="0" fillId="56" borderId="27" xfId="0" applyFont="1" applyFill="1" applyBorder="1" applyAlignment="1">
      <alignment horizontal="right" vertical="center"/>
    </xf>
    <xf numFmtId="0" fontId="0" fillId="56" borderId="28" xfId="0" applyFont="1" applyFill="1" applyBorder="1" applyAlignment="1">
      <alignment horizontal="right" vertical="center"/>
    </xf>
    <xf numFmtId="0" fontId="0" fillId="56" borderId="29" xfId="0" applyFont="1" applyFill="1" applyBorder="1" applyAlignment="1">
      <alignment horizontal="right" vertical="center"/>
    </xf>
    <xf numFmtId="0" fontId="0" fillId="56" borderId="30" xfId="0" applyFont="1" applyFill="1" applyBorder="1" applyAlignment="1">
      <alignment horizontal="right" vertical="center"/>
    </xf>
    <xf numFmtId="0" fontId="24" fillId="56" borderId="31" xfId="0" applyFont="1" applyFill="1" applyBorder="1" applyAlignment="1">
      <alignment vertical="center"/>
    </xf>
    <xf numFmtId="0" fontId="24" fillId="56" borderId="32" xfId="0" applyFont="1" applyFill="1" applyBorder="1" applyAlignment="1">
      <alignment vertical="center"/>
    </xf>
    <xf numFmtId="0" fontId="24" fillId="56" borderId="33" xfId="0" applyFont="1" applyFill="1" applyBorder="1" applyAlignment="1">
      <alignment vertical="center"/>
    </xf>
    <xf numFmtId="0" fontId="24" fillId="56" borderId="34" xfId="0" applyFont="1" applyFill="1" applyBorder="1" applyAlignment="1">
      <alignment vertical="center"/>
    </xf>
    <xf numFmtId="173" fontId="28" fillId="0" borderId="0" xfId="79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5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0" fillId="0" borderId="0" xfId="0" applyFill="1" applyAlignment="1">
      <alignment horizontal="right" vertical="center" indent="1"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6" fillId="0" borderId="0" xfId="132" applyFont="1" applyBorder="1" applyAlignment="1">
      <alignment horizontal="center"/>
      <protection/>
    </xf>
    <xf numFmtId="0" fontId="26" fillId="0" borderId="0" xfId="132" applyFont="1" applyFill="1" applyAlignment="1">
      <alignment horizontal="right"/>
      <protection/>
    </xf>
    <xf numFmtId="0" fontId="26" fillId="0" borderId="0" xfId="0" applyFont="1" applyAlignment="1">
      <alignment/>
    </xf>
    <xf numFmtId="0" fontId="0" fillId="0" borderId="0" xfId="132" applyFont="1">
      <alignment/>
      <protection/>
    </xf>
    <xf numFmtId="0" fontId="26" fillId="0" borderId="0" xfId="132" applyFont="1">
      <alignment/>
      <protection/>
    </xf>
    <xf numFmtId="0" fontId="26" fillId="0" borderId="0" xfId="132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132" applyFont="1" applyAlignment="1">
      <alignment/>
      <protection/>
    </xf>
    <xf numFmtId="0" fontId="26" fillId="3" borderId="35" xfId="132" applyFont="1" applyFill="1" applyBorder="1" applyAlignment="1">
      <alignment horizontal="center"/>
      <protection/>
    </xf>
    <xf numFmtId="0" fontId="26" fillId="0" borderId="36" xfId="0" applyFont="1" applyBorder="1" applyAlignment="1">
      <alignment horizontal="justify" vertical="top" wrapText="1"/>
    </xf>
    <xf numFmtId="0" fontId="0" fillId="0" borderId="36" xfId="132" applyFont="1" applyBorder="1" applyAlignment="1">
      <alignment/>
      <protection/>
    </xf>
    <xf numFmtId="0" fontId="26" fillId="0" borderId="37" xfId="132" applyFont="1" applyBorder="1" applyAlignment="1">
      <alignment horizontal="left"/>
      <protection/>
    </xf>
    <xf numFmtId="0" fontId="0" fillId="0" borderId="37" xfId="132" applyFont="1" applyBorder="1" applyAlignment="1">
      <alignment/>
      <protection/>
    </xf>
    <xf numFmtId="0" fontId="0" fillId="0" borderId="37" xfId="132" applyFont="1" applyBorder="1" applyAlignment="1">
      <alignment horizontal="left"/>
      <protection/>
    </xf>
    <xf numFmtId="0" fontId="0" fillId="0" borderId="37" xfId="132" applyFont="1" applyBorder="1" applyAlignment="1">
      <alignment vertical="center"/>
      <protection/>
    </xf>
    <xf numFmtId="0" fontId="0" fillId="0" borderId="37" xfId="132" applyFont="1" applyBorder="1" applyAlignment="1">
      <alignment horizontal="left" vertical="center"/>
      <protection/>
    </xf>
    <xf numFmtId="0" fontId="0" fillId="0" borderId="37" xfId="0" applyFont="1" applyBorder="1" applyAlignment="1">
      <alignment/>
    </xf>
    <xf numFmtId="0" fontId="46" fillId="0" borderId="38" xfId="94" applyFont="1" applyBorder="1" applyAlignment="1">
      <alignment vertical="center"/>
    </xf>
    <xf numFmtId="0" fontId="0" fillId="0" borderId="37" xfId="0" applyFont="1" applyBorder="1" applyAlignment="1">
      <alignment horizontal="justify" wrapText="1"/>
    </xf>
    <xf numFmtId="0" fontId="0" fillId="0" borderId="37" xfId="0" applyFont="1" applyBorder="1" applyAlignment="1">
      <alignment horizontal="justify" vertical="center" wrapText="1"/>
    </xf>
    <xf numFmtId="2" fontId="0" fillId="0" borderId="37" xfId="132" applyNumberFormat="1" applyFont="1" applyBorder="1" applyAlignment="1">
      <alignment vertical="center" wrapText="1"/>
      <protection/>
    </xf>
    <xf numFmtId="0" fontId="47" fillId="0" borderId="0" xfId="0" applyFont="1" applyAlignment="1">
      <alignment vertical="center"/>
    </xf>
    <xf numFmtId="0" fontId="26" fillId="0" borderId="37" xfId="0" applyFont="1" applyBorder="1" applyAlignment="1">
      <alignment vertical="top" wrapText="1"/>
    </xf>
    <xf numFmtId="0" fontId="47" fillId="0" borderId="0" xfId="0" applyFont="1" applyAlignment="1">
      <alignment/>
    </xf>
    <xf numFmtId="0" fontId="26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26" fillId="0" borderId="37" xfId="0" applyFont="1" applyBorder="1" applyAlignment="1">
      <alignment vertical="center" wrapText="1"/>
    </xf>
    <xf numFmtId="0" fontId="0" fillId="0" borderId="38" xfId="132" applyFont="1" applyBorder="1" applyAlignment="1">
      <alignment vertical="center"/>
      <protection/>
    </xf>
    <xf numFmtId="0" fontId="0" fillId="0" borderId="38" xfId="132" applyFont="1" applyBorder="1" applyAlignment="1" quotePrefix="1">
      <alignment horizontal="center" vertical="center"/>
      <protection/>
    </xf>
    <xf numFmtId="0" fontId="0" fillId="0" borderId="39" xfId="132" applyFont="1" applyFill="1" applyBorder="1" applyAlignment="1">
      <alignment/>
      <protection/>
    </xf>
    <xf numFmtId="0" fontId="0" fillId="0" borderId="39" xfId="132" applyFont="1" applyFill="1" applyBorder="1" applyAlignment="1">
      <alignment horizontal="left" wrapText="1"/>
      <protection/>
    </xf>
    <xf numFmtId="0" fontId="48" fillId="0" borderId="38" xfId="132" applyFont="1" applyFill="1" applyBorder="1" applyAlignment="1">
      <alignment/>
      <protection/>
    </xf>
    <xf numFmtId="0" fontId="26" fillId="0" borderId="37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justify" vertical="top" wrapText="1"/>
    </xf>
    <xf numFmtId="0" fontId="0" fillId="0" borderId="37" xfId="132" applyFont="1" applyBorder="1" applyAlignment="1" quotePrefix="1">
      <alignment horizontal="center" vertical="center"/>
      <protection/>
    </xf>
    <xf numFmtId="0" fontId="48" fillId="0" borderId="37" xfId="0" applyFont="1" applyBorder="1" applyAlignment="1" quotePrefix="1">
      <alignment horizontal="left" vertical="center" wrapText="1" indent="1"/>
    </xf>
    <xf numFmtId="0" fontId="0" fillId="0" borderId="37" xfId="0" applyFont="1" applyBorder="1" applyAlignment="1">
      <alignment horizontal="left" vertical="center" wrapText="1"/>
    </xf>
    <xf numFmtId="0" fontId="0" fillId="0" borderId="40" xfId="0" applyFont="1" applyBorder="1" applyAlignment="1">
      <alignment vertical="center" wrapText="1"/>
    </xf>
    <xf numFmtId="2" fontId="0" fillId="0" borderId="41" xfId="132" applyNumberFormat="1" applyFont="1" applyBorder="1" applyAlignment="1" quotePrefix="1">
      <alignment horizontal="center" vertical="center" wrapText="1"/>
      <protection/>
    </xf>
    <xf numFmtId="0" fontId="0" fillId="0" borderId="0" xfId="132" applyFont="1" applyBorder="1">
      <alignment/>
      <protection/>
    </xf>
    <xf numFmtId="0" fontId="49" fillId="0" borderId="0" xfId="132" applyFont="1" applyAlignment="1">
      <alignment horizontal="center"/>
      <protection/>
    </xf>
    <xf numFmtId="0" fontId="26" fillId="0" borderId="0" xfId="132" applyFont="1" applyBorder="1">
      <alignment/>
      <protection/>
    </xf>
    <xf numFmtId="0" fontId="50" fillId="0" borderId="0" xfId="132" applyFont="1" applyAlignment="1">
      <alignment horizontal="center"/>
      <protection/>
    </xf>
    <xf numFmtId="0" fontId="50" fillId="0" borderId="0" xfId="132" applyFont="1" applyBorder="1" applyAlignment="1">
      <alignment horizontal="center"/>
      <protection/>
    </xf>
    <xf numFmtId="0" fontId="0" fillId="0" borderId="0" xfId="132" applyFont="1" applyBorder="1">
      <alignment/>
      <protection/>
    </xf>
    <xf numFmtId="0" fontId="0" fillId="0" borderId="0" xfId="132" applyFont="1" applyAlignment="1">
      <alignment vertical="center"/>
      <protection/>
    </xf>
    <xf numFmtId="0" fontId="0" fillId="0" borderId="0" xfId="132" applyFont="1" applyAlignment="1">
      <alignment/>
      <protection/>
    </xf>
    <xf numFmtId="0" fontId="26" fillId="0" borderId="0" xfId="132" applyFont="1" applyBorder="1" applyAlignment="1">
      <alignment horizontal="left"/>
      <protection/>
    </xf>
    <xf numFmtId="0" fontId="49" fillId="0" borderId="0" xfId="132" applyFont="1" applyFill="1" applyAlignment="1">
      <alignment horizontal="right"/>
      <protection/>
    </xf>
    <xf numFmtId="0" fontId="49" fillId="3" borderId="42" xfId="132" applyFont="1" applyFill="1" applyBorder="1" applyAlignment="1">
      <alignment horizontal="left"/>
      <protection/>
    </xf>
    <xf numFmtId="0" fontId="26" fillId="0" borderId="0" xfId="132" applyFont="1" applyFill="1" applyAlignment="1">
      <alignment/>
      <protection/>
    </xf>
    <xf numFmtId="0" fontId="0" fillId="0" borderId="0" xfId="132" applyFont="1" applyFill="1">
      <alignment/>
      <protection/>
    </xf>
    <xf numFmtId="0" fontId="49" fillId="0" borderId="43" xfId="0" applyFont="1" applyBorder="1" applyAlignment="1">
      <alignment horizontal="left" vertical="center" wrapText="1"/>
    </xf>
    <xf numFmtId="0" fontId="50" fillId="0" borderId="0" xfId="132" applyFont="1" applyBorder="1">
      <alignment/>
      <protection/>
    </xf>
    <xf numFmtId="0" fontId="50" fillId="0" borderId="0" xfId="132" applyFont="1">
      <alignment/>
      <protection/>
    </xf>
    <xf numFmtId="0" fontId="49" fillId="0" borderId="0" xfId="132" applyFont="1" applyBorder="1">
      <alignment/>
      <protection/>
    </xf>
    <xf numFmtId="0" fontId="49" fillId="0" borderId="0" xfId="132" applyFont="1">
      <alignment/>
      <protection/>
    </xf>
    <xf numFmtId="0" fontId="50" fillId="0" borderId="44" xfId="132" applyFont="1" applyBorder="1">
      <alignment/>
      <protection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32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0" fillId="0" borderId="39" xfId="132" applyFont="1" applyFill="1" applyBorder="1" applyAlignment="1">
      <alignment wrapText="1"/>
      <protection/>
    </xf>
    <xf numFmtId="0" fontId="0" fillId="0" borderId="38" xfId="132" applyFont="1" applyFill="1" applyBorder="1" applyAlignment="1">
      <alignment horizontal="left" vertical="center"/>
      <protection/>
    </xf>
    <xf numFmtId="0" fontId="0" fillId="0" borderId="37" xfId="132" applyFont="1" applyFill="1" applyBorder="1" applyAlignment="1">
      <alignment vertical="center"/>
      <protection/>
    </xf>
    <xf numFmtId="2" fontId="0" fillId="0" borderId="37" xfId="132" applyNumberFormat="1" applyFont="1" applyFill="1" applyBorder="1" applyAlignment="1">
      <alignment horizontal="left" vertical="center" wrapText="1"/>
      <protection/>
    </xf>
    <xf numFmtId="2" fontId="0" fillId="0" borderId="38" xfId="132" applyNumberFormat="1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justify" vertical="top" wrapText="1"/>
    </xf>
    <xf numFmtId="0" fontId="0" fillId="0" borderId="38" xfId="0" applyFont="1" applyBorder="1" applyAlignment="1">
      <alignment horizontal="justify" vertical="top" wrapText="1"/>
    </xf>
    <xf numFmtId="0" fontId="36" fillId="0" borderId="43" xfId="0" applyFont="1" applyFill="1" applyBorder="1" applyAlignment="1">
      <alignment horizontal="left" vertical="center"/>
    </xf>
    <xf numFmtId="49" fontId="37" fillId="0" borderId="43" xfId="0" applyNumberFormat="1" applyFont="1" applyFill="1" applyBorder="1" applyAlignment="1">
      <alignment horizontal="center" vertical="center"/>
    </xf>
    <xf numFmtId="3" fontId="36" fillId="0" borderId="43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5" fillId="0" borderId="43" xfId="0" applyFont="1" applyFill="1" applyBorder="1" applyAlignment="1">
      <alignment horizontal="left" vertical="center"/>
    </xf>
    <xf numFmtId="49" fontId="38" fillId="0" borderId="43" xfId="0" applyNumberFormat="1" applyFont="1" applyFill="1" applyBorder="1" applyAlignment="1">
      <alignment horizontal="center" vertical="center"/>
    </xf>
    <xf numFmtId="3" fontId="36" fillId="0" borderId="43" xfId="0" applyNumberFormat="1" applyFont="1" applyFill="1" applyBorder="1" applyAlignment="1">
      <alignment horizontal="right"/>
    </xf>
    <xf numFmtId="3" fontId="35" fillId="0" borderId="43" xfId="0" applyNumberFormat="1" applyFont="1" applyFill="1" applyBorder="1" applyAlignment="1">
      <alignment horizontal="right"/>
    </xf>
    <xf numFmtId="3" fontId="35" fillId="0" borderId="26" xfId="0" applyNumberFormat="1" applyFont="1" applyFill="1" applyBorder="1" applyAlignment="1">
      <alignment horizontal="right"/>
    </xf>
    <xf numFmtId="3" fontId="35" fillId="0" borderId="46" xfId="0" applyNumberFormat="1" applyFont="1" applyFill="1" applyBorder="1" applyAlignment="1">
      <alignment horizontal="right"/>
    </xf>
    <xf numFmtId="3" fontId="35" fillId="0" borderId="47" xfId="0" applyNumberFormat="1" applyFont="1" applyFill="1" applyBorder="1" applyAlignment="1">
      <alignment horizontal="right"/>
    </xf>
    <xf numFmtId="0" fontId="35" fillId="0" borderId="43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>
      <alignment horizontal="left" vertical="center" wrapText="1"/>
    </xf>
    <xf numFmtId="0" fontId="36" fillId="0" borderId="43" xfId="0" applyFont="1" applyFill="1" applyBorder="1" applyAlignment="1">
      <alignment horizontal="center" vertical="center"/>
    </xf>
    <xf numFmtId="49" fontId="37" fillId="0" borderId="43" xfId="0" applyNumberFormat="1" applyFont="1" applyFill="1" applyBorder="1" applyAlignment="1">
      <alignment horizontal="center" vertical="center" wrapText="1"/>
    </xf>
    <xf numFmtId="49" fontId="37" fillId="0" borderId="43" xfId="0" applyNumberFormat="1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right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left" vertical="center"/>
    </xf>
    <xf numFmtId="49" fontId="36" fillId="0" borderId="43" xfId="0" applyNumberFormat="1" applyFont="1" applyFill="1" applyBorder="1" applyAlignment="1">
      <alignment horizontal="center" vertical="center"/>
    </xf>
    <xf numFmtId="3" fontId="36" fillId="0" borderId="26" xfId="0" applyNumberFormat="1" applyFont="1" applyFill="1" applyBorder="1" applyAlignment="1">
      <alignment horizontal="right"/>
    </xf>
    <xf numFmtId="3" fontId="36" fillId="0" borderId="46" xfId="0" applyNumberFormat="1" applyFont="1" applyFill="1" applyBorder="1" applyAlignment="1">
      <alignment horizontal="right"/>
    </xf>
    <xf numFmtId="3" fontId="36" fillId="0" borderId="47" xfId="0" applyNumberFormat="1" applyFont="1" applyFill="1" applyBorder="1" applyAlignment="1">
      <alignment horizontal="right"/>
    </xf>
    <xf numFmtId="3" fontId="36" fillId="0" borderId="26" xfId="0" applyNumberFormat="1" applyFont="1" applyFill="1" applyBorder="1" applyAlignment="1">
      <alignment horizontal="right"/>
    </xf>
    <xf numFmtId="3" fontId="36" fillId="0" borderId="46" xfId="0" applyNumberFormat="1" applyFont="1" applyFill="1" applyBorder="1" applyAlignment="1">
      <alignment horizontal="right"/>
    </xf>
    <xf numFmtId="3" fontId="36" fillId="0" borderId="47" xfId="0" applyNumberFormat="1" applyFont="1" applyFill="1" applyBorder="1" applyAlignment="1">
      <alignment horizontal="right"/>
    </xf>
    <xf numFmtId="0" fontId="35" fillId="0" borderId="43" xfId="0" applyFont="1" applyFill="1" applyBorder="1" applyAlignment="1">
      <alignment horizontal="left" vertical="center"/>
    </xf>
    <xf numFmtId="49" fontId="35" fillId="0" borderId="43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35" fillId="0" borderId="43" xfId="0" applyFont="1" applyFill="1" applyBorder="1" applyAlignment="1">
      <alignment horizontal="left" vertical="center" wrapText="1"/>
    </xf>
    <xf numFmtId="3" fontId="35" fillId="0" borderId="43" xfId="0" applyNumberFormat="1" applyFont="1" applyFill="1" applyBorder="1" applyAlignment="1">
      <alignment horizontal="center"/>
    </xf>
    <xf numFmtId="0" fontId="36" fillId="0" borderId="43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77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1" fillId="0" borderId="4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38" fillId="0" borderId="43" xfId="0" applyFont="1" applyBorder="1" applyAlignment="1">
      <alignment horizontal="left" vertical="center"/>
    </xf>
    <xf numFmtId="0" fontId="38" fillId="0" borderId="43" xfId="0" applyFont="1" applyBorder="1" applyAlignment="1">
      <alignment horizontal="center"/>
    </xf>
    <xf numFmtId="0" fontId="78" fillId="0" borderId="48" xfId="0" applyFont="1" applyBorder="1" applyAlignment="1">
      <alignment horizontal="center"/>
    </xf>
    <xf numFmtId="14" fontId="27" fillId="0" borderId="2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45" fillId="0" borderId="43" xfId="0" applyNumberFormat="1" applyFont="1" applyFill="1" applyBorder="1" applyAlignment="1">
      <alignment horizontal="right"/>
    </xf>
    <xf numFmtId="0" fontId="38" fillId="0" borderId="43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 wrapText="1"/>
    </xf>
    <xf numFmtId="0" fontId="38" fillId="0" borderId="4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 wrapText="1"/>
    </xf>
    <xf numFmtId="0" fontId="38" fillId="0" borderId="46" xfId="0" applyFont="1" applyBorder="1" applyAlignment="1">
      <alignment horizontal="left" vertical="center" wrapText="1"/>
    </xf>
    <xf numFmtId="0" fontId="38" fillId="0" borderId="47" xfId="0" applyFont="1" applyBorder="1" applyAlignment="1">
      <alignment horizontal="left" vertical="center" wrapText="1"/>
    </xf>
    <xf numFmtId="0" fontId="38" fillId="0" borderId="43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wrapText="1"/>
    </xf>
    <xf numFmtId="0" fontId="37" fillId="0" borderId="43" xfId="0" applyFont="1" applyBorder="1" applyAlignment="1">
      <alignment horizontal="center"/>
    </xf>
    <xf numFmtId="0" fontId="37" fillId="0" borderId="26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1" fillId="0" borderId="0" xfId="0" applyFont="1" applyBorder="1" applyAlignment="1">
      <alignment horizontal="left"/>
    </xf>
    <xf numFmtId="0" fontId="39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3" xfId="0" applyFont="1" applyBorder="1" applyAlignment="1">
      <alignment horizontal="right"/>
    </xf>
    <xf numFmtId="0" fontId="0" fillId="0" borderId="20" xfId="0" applyBorder="1" applyAlignment="1">
      <alignment horizontal="left"/>
    </xf>
    <xf numFmtId="0" fontId="37" fillId="0" borderId="2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3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37" fillId="0" borderId="43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43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center" wrapText="1"/>
    </xf>
    <xf numFmtId="0" fontId="43" fillId="0" borderId="46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43" fillId="0" borderId="26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3" fontId="35" fillId="0" borderId="43" xfId="0" applyNumberFormat="1" applyFont="1" applyBorder="1" applyAlignment="1">
      <alignment horizontal="right"/>
    </xf>
    <xf numFmtId="3" fontId="35" fillId="0" borderId="43" xfId="0" applyNumberFormat="1" applyFont="1" applyFill="1" applyBorder="1" applyAlignment="1">
      <alignment horizontal="right"/>
    </xf>
    <xf numFmtId="0" fontId="43" fillId="0" borderId="2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6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center" vertical="center"/>
    </xf>
    <xf numFmtId="0" fontId="34" fillId="0" borderId="46" xfId="0" applyFont="1" applyBorder="1" applyAlignment="1">
      <alignment horizontal="left" vertical="center"/>
    </xf>
    <xf numFmtId="0" fontId="34" fillId="0" borderId="2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right"/>
    </xf>
    <xf numFmtId="0" fontId="43" fillId="0" borderId="26" xfId="0" applyFont="1" applyBorder="1" applyAlignment="1">
      <alignment horizontal="left" vertical="top" wrapText="1"/>
    </xf>
    <xf numFmtId="0" fontId="43" fillId="0" borderId="46" xfId="0" applyFont="1" applyBorder="1" applyAlignment="1">
      <alignment horizontal="left" vertical="top"/>
    </xf>
    <xf numFmtId="0" fontId="43" fillId="0" borderId="47" xfId="0" applyFont="1" applyBorder="1" applyAlignment="1">
      <alignment horizontal="left" vertical="top"/>
    </xf>
    <xf numFmtId="0" fontId="38" fillId="0" borderId="48" xfId="0" applyFont="1" applyBorder="1" applyAlignment="1">
      <alignment horizontal="left"/>
    </xf>
    <xf numFmtId="0" fontId="38" fillId="0" borderId="48" xfId="0" applyFont="1" applyBorder="1" applyAlignment="1">
      <alignment horizontal="left"/>
    </xf>
    <xf numFmtId="0" fontId="0" fillId="0" borderId="20" xfId="0" applyFon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26" fillId="0" borderId="26" xfId="79" applyNumberFormat="1" applyFont="1" applyFill="1" applyBorder="1" applyAlignment="1" applyProtection="1">
      <alignment horizontal="right" vertical="center"/>
      <protection locked="0"/>
    </xf>
    <xf numFmtId="3" fontId="26" fillId="0" borderId="46" xfId="79" applyNumberFormat="1" applyFont="1" applyFill="1" applyBorder="1" applyAlignment="1" applyProtection="1">
      <alignment horizontal="right" vertical="center"/>
      <protection locked="0"/>
    </xf>
    <xf numFmtId="3" fontId="26" fillId="0" borderId="47" xfId="79" applyNumberFormat="1" applyFont="1" applyFill="1" applyBorder="1" applyAlignment="1" applyProtection="1">
      <alignment horizontal="right" vertical="center"/>
      <protection locked="0"/>
    </xf>
    <xf numFmtId="0" fontId="0" fillId="0" borderId="48" xfId="0" applyFont="1" applyFill="1" applyBorder="1" applyAlignment="1">
      <alignment horizontal="center" vertical="center"/>
    </xf>
    <xf numFmtId="3" fontId="0" fillId="0" borderId="28" xfId="79" applyNumberFormat="1" applyFont="1" applyFill="1" applyBorder="1" applyAlignment="1" applyProtection="1">
      <alignment horizontal="right" vertical="center"/>
      <protection locked="0"/>
    </xf>
    <xf numFmtId="3" fontId="0" fillId="0" borderId="33" xfId="79" applyNumberFormat="1" applyFont="1" applyFill="1" applyBorder="1" applyAlignment="1" applyProtection="1">
      <alignment horizontal="right" vertical="center"/>
      <protection locked="0"/>
    </xf>
    <xf numFmtId="3" fontId="0" fillId="0" borderId="34" xfId="79" applyNumberFormat="1" applyFont="1" applyFill="1" applyBorder="1" applyAlignment="1" applyProtection="1">
      <alignment horizontal="right" vertical="center"/>
      <protection locked="0"/>
    </xf>
    <xf numFmtId="0" fontId="25" fillId="56" borderId="46" xfId="0" applyFont="1" applyFill="1" applyBorder="1" applyAlignment="1">
      <alignment vertical="center" wrapText="1"/>
    </xf>
    <xf numFmtId="0" fontId="25" fillId="56" borderId="47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3" fontId="26" fillId="0" borderId="54" xfId="79" applyNumberFormat="1" applyFont="1" applyFill="1" applyBorder="1" applyAlignment="1" applyProtection="1">
      <alignment horizontal="right" vertical="center"/>
      <protection locked="0"/>
    </xf>
    <xf numFmtId="3" fontId="26" fillId="0" borderId="55" xfId="79" applyNumberFormat="1" applyFont="1" applyFill="1" applyBorder="1" applyAlignment="1" applyProtection="1">
      <alignment horizontal="right" vertical="center"/>
      <protection locked="0"/>
    </xf>
    <xf numFmtId="3" fontId="0" fillId="0" borderId="55" xfId="79" applyNumberFormat="1" applyFont="1" applyFill="1" applyBorder="1" applyAlignment="1" applyProtection="1">
      <alignment horizontal="right" vertical="center"/>
      <protection locked="0"/>
    </xf>
    <xf numFmtId="3" fontId="26" fillId="0" borderId="56" xfId="79" applyNumberFormat="1" applyFont="1" applyFill="1" applyBorder="1" applyAlignment="1" applyProtection="1">
      <alignment horizontal="right" vertical="center"/>
      <protection locked="0"/>
    </xf>
    <xf numFmtId="3" fontId="0" fillId="0" borderId="26" xfId="79" applyNumberFormat="1" applyFont="1" applyFill="1" applyBorder="1" applyAlignment="1" applyProtection="1">
      <alignment horizontal="right" vertical="center"/>
      <protection locked="0"/>
    </xf>
    <xf numFmtId="3" fontId="0" fillId="0" borderId="46" xfId="79" applyNumberFormat="1" applyFont="1" applyFill="1" applyBorder="1" applyAlignment="1" applyProtection="1">
      <alignment horizontal="right" vertical="center"/>
      <protection locked="0"/>
    </xf>
    <xf numFmtId="3" fontId="0" fillId="0" borderId="47" xfId="79" applyNumberFormat="1" applyFont="1" applyFill="1" applyBorder="1" applyAlignment="1" applyProtection="1">
      <alignment horizontal="right" vertical="center"/>
      <protection locked="0"/>
    </xf>
    <xf numFmtId="3" fontId="0" fillId="0" borderId="31" xfId="79" applyNumberFormat="1" applyFont="1" applyFill="1" applyBorder="1" applyAlignment="1" applyProtection="1">
      <alignment horizontal="right" vertical="center"/>
      <protection locked="0"/>
    </xf>
    <xf numFmtId="3" fontId="0" fillId="0" borderId="32" xfId="79" applyNumberFormat="1" applyFont="1" applyFill="1" applyBorder="1" applyAlignment="1" applyProtection="1">
      <alignment horizontal="right" vertical="center"/>
      <protection locked="0"/>
    </xf>
    <xf numFmtId="0" fontId="24" fillId="56" borderId="33" xfId="0" applyFont="1" applyFill="1" applyBorder="1" applyAlignment="1">
      <alignment vertical="center" wrapText="1"/>
    </xf>
    <xf numFmtId="0" fontId="24" fillId="56" borderId="34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3" fontId="0" fillId="0" borderId="57" xfId="79" applyNumberFormat="1" applyFont="1" applyFill="1" applyBorder="1" applyAlignment="1" applyProtection="1">
      <alignment horizontal="right" vertical="center"/>
      <protection locked="0"/>
    </xf>
    <xf numFmtId="3" fontId="0" fillId="0" borderId="58" xfId="79" applyNumberFormat="1" applyFont="1" applyFill="1" applyBorder="1" applyAlignment="1" applyProtection="1">
      <alignment horizontal="right" vertical="center"/>
      <protection locked="0"/>
    </xf>
    <xf numFmtId="173" fontId="0" fillId="0" borderId="59" xfId="79" applyNumberFormat="1" applyFont="1" applyFill="1" applyBorder="1" applyAlignment="1" applyProtection="1">
      <alignment horizontal="right" vertical="center" indent="2"/>
      <protection locked="0"/>
    </xf>
    <xf numFmtId="173" fontId="0" fillId="0" borderId="60" xfId="79" applyNumberFormat="1" applyFont="1" applyFill="1" applyBorder="1" applyAlignment="1" applyProtection="1">
      <alignment horizontal="right" vertical="center" indent="2"/>
      <protection locked="0"/>
    </xf>
    <xf numFmtId="3" fontId="0" fillId="0" borderId="30" xfId="79" applyNumberFormat="1" applyFont="1" applyFill="1" applyBorder="1" applyAlignment="1" applyProtection="1">
      <alignment horizontal="right" vertical="center"/>
      <protection locked="0"/>
    </xf>
    <xf numFmtId="0" fontId="24" fillId="56" borderId="31" xfId="0" applyFont="1" applyFill="1" applyBorder="1" applyAlignment="1">
      <alignment vertical="center" wrapText="1"/>
    </xf>
    <xf numFmtId="0" fontId="24" fillId="56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" fontId="0" fillId="0" borderId="61" xfId="79" applyNumberFormat="1" applyFont="1" applyFill="1" applyBorder="1" applyAlignment="1" applyProtection="1">
      <alignment horizontal="right" vertical="center"/>
      <protection locked="0"/>
    </xf>
    <xf numFmtId="3" fontId="0" fillId="0" borderId="19" xfId="79" applyNumberFormat="1" applyFont="1" applyFill="1" applyBorder="1" applyAlignment="1" applyProtection="1">
      <alignment horizontal="right" vertical="center"/>
      <protection locked="0"/>
    </xf>
    <xf numFmtId="3" fontId="0" fillId="0" borderId="59" xfId="79" applyNumberFormat="1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>
      <alignment horizontal="center" vertical="center"/>
    </xf>
    <xf numFmtId="3" fontId="0" fillId="0" borderId="62" xfId="79" applyNumberFormat="1" applyFont="1" applyFill="1" applyBorder="1" applyAlignment="1" applyProtection="1">
      <alignment horizontal="right" vertical="center"/>
      <protection locked="0"/>
    </xf>
    <xf numFmtId="173" fontId="0" fillId="0" borderId="60" xfId="79" applyNumberFormat="1" applyFont="1" applyFill="1" applyBorder="1" applyAlignment="1" applyProtection="1">
      <alignment horizontal="right" vertical="center"/>
      <protection locked="0"/>
    </xf>
    <xf numFmtId="173" fontId="0" fillId="0" borderId="31" xfId="79" applyNumberFormat="1" applyFont="1" applyFill="1" applyBorder="1" applyAlignment="1" applyProtection="1">
      <alignment horizontal="right" vertical="center"/>
      <protection locked="0"/>
    </xf>
    <xf numFmtId="173" fontId="0" fillId="0" borderId="32" xfId="79" applyNumberFormat="1" applyFont="1" applyFill="1" applyBorder="1" applyAlignment="1" applyProtection="1">
      <alignment horizontal="right" vertical="center"/>
      <protection locked="0"/>
    </xf>
    <xf numFmtId="3" fontId="0" fillId="0" borderId="63" xfId="79" applyNumberFormat="1" applyFont="1" applyFill="1" applyBorder="1" applyAlignment="1" applyProtection="1">
      <alignment horizontal="right" vertical="center"/>
      <protection locked="0"/>
    </xf>
    <xf numFmtId="3" fontId="0" fillId="0" borderId="60" xfId="79" applyNumberFormat="1" applyFont="1" applyFill="1" applyBorder="1" applyAlignment="1" applyProtection="1">
      <alignment horizontal="right" vertical="center"/>
      <protection locked="0"/>
    </xf>
    <xf numFmtId="3" fontId="0" fillId="0" borderId="27" xfId="79" applyNumberFormat="1" applyFont="1" applyFill="1" applyBorder="1" applyAlignment="1" applyProtection="1">
      <alignment horizontal="right" vertical="center"/>
      <protection locked="0"/>
    </xf>
    <xf numFmtId="3" fontId="0" fillId="0" borderId="64" xfId="79" applyNumberFormat="1" applyFont="1" applyFill="1" applyBorder="1" applyAlignment="1" applyProtection="1">
      <alignment horizontal="right" vertical="center"/>
      <protection locked="0"/>
    </xf>
    <xf numFmtId="3" fontId="0" fillId="0" borderId="65" xfId="79" applyNumberFormat="1" applyFont="1" applyFill="1" applyBorder="1" applyAlignment="1" applyProtection="1">
      <alignment horizontal="right" vertical="center"/>
      <protection locked="0"/>
    </xf>
    <xf numFmtId="3" fontId="0" fillId="0" borderId="29" xfId="79" applyNumberFormat="1" applyFont="1" applyFill="1" applyBorder="1" applyAlignment="1" applyProtection="1">
      <alignment horizontal="right" vertical="center"/>
      <protection locked="0"/>
    </xf>
    <xf numFmtId="3" fontId="0" fillId="0" borderId="48" xfId="79" applyNumberFormat="1" applyFont="1" applyFill="1" applyBorder="1" applyAlignment="1" applyProtection="1">
      <alignment horizontal="right" vertical="center"/>
      <protection locked="0"/>
    </xf>
    <xf numFmtId="3" fontId="0" fillId="0" borderId="49" xfId="79" applyNumberFormat="1" applyFont="1" applyFill="1" applyBorder="1" applyAlignment="1" applyProtection="1">
      <alignment horizontal="right" vertical="center"/>
      <protection locked="0"/>
    </xf>
    <xf numFmtId="0" fontId="24" fillId="56" borderId="64" xfId="0" applyFont="1" applyFill="1" applyBorder="1" applyAlignment="1">
      <alignment vertical="center" wrapText="1"/>
    </xf>
    <xf numFmtId="0" fontId="24" fillId="56" borderId="6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3" fontId="0" fillId="0" borderId="66" xfId="79" applyNumberFormat="1" applyFont="1" applyFill="1" applyBorder="1" applyAlignment="1" applyProtection="1">
      <alignment horizontal="right" vertical="center"/>
      <protection locked="0"/>
    </xf>
    <xf numFmtId="3" fontId="0" fillId="0" borderId="67" xfId="79" applyNumberFormat="1" applyFont="1" applyFill="1" applyBorder="1" applyAlignment="1" applyProtection="1">
      <alignment horizontal="right" vertical="center"/>
      <protection locked="0"/>
    </xf>
    <xf numFmtId="3" fontId="0" fillId="0" borderId="68" xfId="79" applyNumberFormat="1" applyFont="1" applyFill="1" applyBorder="1" applyAlignment="1" applyProtection="1">
      <alignment horizontal="right" vertical="center"/>
      <protection locked="0"/>
    </xf>
    <xf numFmtId="0" fontId="26" fillId="0" borderId="29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3" fontId="26" fillId="0" borderId="69" xfId="79" applyNumberFormat="1" applyFont="1" applyFill="1" applyBorder="1" applyAlignment="1" applyProtection="1">
      <alignment horizontal="right" vertical="center"/>
      <protection locked="0"/>
    </xf>
    <xf numFmtId="3" fontId="26" fillId="0" borderId="70" xfId="79" applyNumberFormat="1" applyFont="1" applyFill="1" applyBorder="1" applyAlignment="1" applyProtection="1">
      <alignment horizontal="right" vertical="center"/>
      <protection locked="0"/>
    </xf>
    <xf numFmtId="3" fontId="26" fillId="0" borderId="71" xfId="79" applyNumberFormat="1" applyFont="1" applyFill="1" applyBorder="1" applyAlignment="1" applyProtection="1">
      <alignment horizontal="right" vertical="center"/>
      <protection locked="0"/>
    </xf>
    <xf numFmtId="3" fontId="26" fillId="0" borderId="72" xfId="79" applyNumberFormat="1" applyFont="1" applyFill="1" applyBorder="1" applyAlignment="1" applyProtection="1">
      <alignment horizontal="right" vertical="center"/>
      <protection locked="0"/>
    </xf>
    <xf numFmtId="3" fontId="0" fillId="0" borderId="73" xfId="79" applyNumberFormat="1" applyFont="1" applyFill="1" applyBorder="1" applyAlignment="1" applyProtection="1">
      <alignment horizontal="right" vertical="center"/>
      <protection locked="0"/>
    </xf>
    <xf numFmtId="3" fontId="0" fillId="0" borderId="74" xfId="79" applyNumberFormat="1" applyFont="1" applyFill="1" applyBorder="1" applyAlignment="1" applyProtection="1">
      <alignment horizontal="right" vertical="center"/>
      <protection locked="0"/>
    </xf>
    <xf numFmtId="3" fontId="0" fillId="0" borderId="75" xfId="79" applyNumberFormat="1" applyFont="1" applyFill="1" applyBorder="1" applyAlignment="1" applyProtection="1">
      <alignment horizontal="right" vertical="center"/>
      <protection locked="0"/>
    </xf>
    <xf numFmtId="0" fontId="24" fillId="56" borderId="64" xfId="0" applyFont="1" applyFill="1" applyBorder="1" applyAlignment="1">
      <alignment vertical="center"/>
    </xf>
    <xf numFmtId="0" fontId="24" fillId="56" borderId="65" xfId="0" applyFont="1" applyFill="1" applyBorder="1" applyAlignment="1">
      <alignment vertical="center"/>
    </xf>
    <xf numFmtId="173" fontId="0" fillId="0" borderId="58" xfId="79" applyNumberFormat="1" applyFont="1" applyFill="1" applyBorder="1" applyAlignment="1" applyProtection="1">
      <alignment horizontal="right" vertical="center"/>
      <protection locked="0"/>
    </xf>
    <xf numFmtId="173" fontId="0" fillId="0" borderId="76" xfId="79" applyNumberFormat="1" applyFont="1" applyFill="1" applyBorder="1" applyAlignment="1" applyProtection="1">
      <alignment horizontal="right" vertical="center"/>
      <protection locked="0"/>
    </xf>
    <xf numFmtId="173" fontId="0" fillId="0" borderId="59" xfId="79" applyNumberFormat="1" applyFont="1" applyFill="1" applyBorder="1" applyAlignment="1" applyProtection="1">
      <alignment horizontal="right" vertical="center"/>
      <protection locked="0"/>
    </xf>
    <xf numFmtId="0" fontId="24" fillId="56" borderId="31" xfId="0" applyFont="1" applyFill="1" applyBorder="1" applyAlignment="1">
      <alignment vertical="center"/>
    </xf>
    <xf numFmtId="0" fontId="24" fillId="56" borderId="32" xfId="0" applyFont="1" applyFill="1" applyBorder="1" applyAlignment="1">
      <alignment vertical="center"/>
    </xf>
    <xf numFmtId="0" fontId="25" fillId="56" borderId="48" xfId="0" applyFont="1" applyFill="1" applyBorder="1" applyAlignment="1">
      <alignment vertical="center" wrapText="1"/>
    </xf>
    <xf numFmtId="0" fontId="25" fillId="56" borderId="49" xfId="0" applyFont="1" applyFill="1" applyBorder="1" applyAlignment="1">
      <alignment vertical="center" wrapText="1"/>
    </xf>
    <xf numFmtId="3" fontId="26" fillId="0" borderId="77" xfId="79" applyNumberFormat="1" applyFont="1" applyFill="1" applyBorder="1" applyAlignment="1" applyProtection="1">
      <alignment horizontal="right" vertical="center"/>
      <protection locked="0"/>
    </xf>
    <xf numFmtId="0" fontId="0" fillId="0" borderId="55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3" fontId="26" fillId="0" borderId="78" xfId="79" applyNumberFormat="1" applyFont="1" applyFill="1" applyBorder="1" applyAlignment="1" applyProtection="1">
      <alignment horizontal="right" vertical="center"/>
      <protection locked="0"/>
    </xf>
    <xf numFmtId="3" fontId="0" fillId="0" borderId="71" xfId="79" applyNumberFormat="1" applyFont="1" applyFill="1" applyBorder="1" applyAlignment="1" applyProtection="1">
      <alignment horizontal="right" vertical="center"/>
      <protection locked="0"/>
    </xf>
    <xf numFmtId="0" fontId="28" fillId="56" borderId="29" xfId="0" applyFont="1" applyFill="1" applyBorder="1" applyAlignment="1">
      <alignment horizontal="center" vertical="center" wrapText="1"/>
    </xf>
    <xf numFmtId="0" fontId="28" fillId="56" borderId="48" xfId="0" applyFont="1" applyFill="1" applyBorder="1" applyAlignment="1">
      <alignment horizontal="center" vertical="center" wrapText="1"/>
    </xf>
    <xf numFmtId="0" fontId="28" fillId="56" borderId="70" xfId="0" applyFont="1" applyFill="1" applyBorder="1" applyAlignment="1">
      <alignment horizontal="center" vertical="center" wrapText="1"/>
    </xf>
    <xf numFmtId="0" fontId="28" fillId="56" borderId="52" xfId="0" applyFont="1" applyFill="1" applyBorder="1" applyAlignment="1">
      <alignment horizontal="center" vertical="center" wrapText="1"/>
    </xf>
    <xf numFmtId="0" fontId="28" fillId="56" borderId="0" xfId="0" applyFont="1" applyFill="1" applyBorder="1" applyAlignment="1">
      <alignment horizontal="center" vertical="center" wrapText="1"/>
    </xf>
    <xf numFmtId="0" fontId="28" fillId="56" borderId="79" xfId="0" applyFont="1" applyFill="1" applyBorder="1" applyAlignment="1">
      <alignment horizontal="center" vertical="center" wrapText="1"/>
    </xf>
    <xf numFmtId="0" fontId="28" fillId="56" borderId="50" xfId="0" applyFont="1" applyFill="1" applyBorder="1" applyAlignment="1">
      <alignment horizontal="center" vertical="center" wrapText="1"/>
    </xf>
    <xf numFmtId="0" fontId="28" fillId="56" borderId="23" xfId="0" applyFont="1" applyFill="1" applyBorder="1" applyAlignment="1">
      <alignment horizontal="center" vertical="center" wrapText="1"/>
    </xf>
    <xf numFmtId="0" fontId="28" fillId="56" borderId="80" xfId="0" applyFont="1" applyFill="1" applyBorder="1" applyAlignment="1">
      <alignment horizontal="center" vertical="center" wrapText="1"/>
    </xf>
    <xf numFmtId="0" fontId="28" fillId="56" borderId="81" xfId="0" applyFont="1" applyFill="1" applyBorder="1" applyAlignment="1">
      <alignment horizontal="center" vertical="center" wrapText="1"/>
    </xf>
    <xf numFmtId="0" fontId="28" fillId="56" borderId="24" xfId="0" applyFont="1" applyFill="1" applyBorder="1" applyAlignment="1">
      <alignment horizontal="center" vertical="center" wrapText="1"/>
    </xf>
    <xf numFmtId="0" fontId="28" fillId="56" borderId="82" xfId="0" applyFont="1" applyFill="1" applyBorder="1" applyAlignment="1">
      <alignment horizontal="center" vertical="center" wrapText="1"/>
    </xf>
    <xf numFmtId="0" fontId="0" fillId="56" borderId="43" xfId="0" applyFont="1" applyFill="1" applyBorder="1" applyAlignment="1">
      <alignment horizontal="center" vertical="center"/>
    </xf>
    <xf numFmtId="0" fontId="0" fillId="56" borderId="26" xfId="0" applyFont="1" applyFill="1" applyBorder="1" applyAlignment="1">
      <alignment horizontal="center" vertical="center"/>
    </xf>
    <xf numFmtId="0" fontId="0" fillId="56" borderId="4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3" fillId="56" borderId="52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 horizontal="center" vertical="center"/>
    </xf>
    <xf numFmtId="0" fontId="23" fillId="56" borderId="53" xfId="0" applyFont="1" applyFill="1" applyBorder="1" applyAlignment="1">
      <alignment horizontal="center" vertical="center"/>
    </xf>
    <xf numFmtId="0" fontId="27" fillId="56" borderId="52" xfId="0" applyFont="1" applyFill="1" applyBorder="1" applyAlignment="1">
      <alignment horizontal="center" vertical="center"/>
    </xf>
    <xf numFmtId="0" fontId="27" fillId="56" borderId="0" xfId="0" applyFont="1" applyFill="1" applyBorder="1" applyAlignment="1">
      <alignment horizontal="center" vertical="center"/>
    </xf>
    <xf numFmtId="0" fontId="27" fillId="56" borderId="53" xfId="0" applyFont="1" applyFill="1" applyBorder="1" applyAlignment="1">
      <alignment horizontal="center" vertical="center"/>
    </xf>
    <xf numFmtId="0" fontId="27" fillId="56" borderId="41" xfId="0" applyFont="1" applyFill="1" applyBorder="1" applyAlignment="1">
      <alignment horizontal="center" vertical="center"/>
    </xf>
    <xf numFmtId="0" fontId="27" fillId="56" borderId="50" xfId="0" applyFont="1" applyFill="1" applyBorder="1" applyAlignment="1">
      <alignment horizontal="center" vertical="center"/>
    </xf>
    <xf numFmtId="0" fontId="27" fillId="56" borderId="51" xfId="0" applyFont="1" applyFill="1" applyBorder="1" applyAlignment="1">
      <alignment horizontal="center" vertical="center"/>
    </xf>
    <xf numFmtId="0" fontId="27" fillId="56" borderId="4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7" fillId="56" borderId="42" xfId="0" applyFont="1" applyFill="1" applyBorder="1" applyAlignment="1">
      <alignment horizontal="center" vertical="center"/>
    </xf>
    <xf numFmtId="0" fontId="27" fillId="56" borderId="29" xfId="0" applyFont="1" applyFill="1" applyBorder="1" applyAlignment="1">
      <alignment horizontal="center" vertical="center"/>
    </xf>
    <xf numFmtId="0" fontId="27" fillId="56" borderId="49" xfId="0" applyFont="1" applyFill="1" applyBorder="1" applyAlignment="1">
      <alignment horizontal="center" vertical="center"/>
    </xf>
    <xf numFmtId="0" fontId="27" fillId="56" borderId="29" xfId="0" applyFont="1" applyFill="1" applyBorder="1" applyAlignment="1">
      <alignment horizontal="center" vertical="center" wrapText="1"/>
    </xf>
    <xf numFmtId="0" fontId="27" fillId="56" borderId="49" xfId="0" applyFont="1" applyFill="1" applyBorder="1" applyAlignment="1">
      <alignment horizontal="center" vertical="center" wrapText="1"/>
    </xf>
    <xf numFmtId="0" fontId="27" fillId="56" borderId="52" xfId="0" applyFont="1" applyFill="1" applyBorder="1" applyAlignment="1">
      <alignment horizontal="center" vertical="center" wrapText="1"/>
    </xf>
    <xf numFmtId="0" fontId="27" fillId="56" borderId="53" xfId="0" applyFont="1" applyFill="1" applyBorder="1" applyAlignment="1">
      <alignment horizontal="center" vertical="center" wrapText="1"/>
    </xf>
    <xf numFmtId="0" fontId="27" fillId="56" borderId="50" xfId="0" applyFont="1" applyFill="1" applyBorder="1" applyAlignment="1">
      <alignment horizontal="center" vertical="center" wrapText="1"/>
    </xf>
    <xf numFmtId="0" fontId="27" fillId="56" borderId="51" xfId="0" applyFont="1" applyFill="1" applyBorder="1" applyAlignment="1">
      <alignment horizontal="center" vertical="center" wrapText="1"/>
    </xf>
    <xf numFmtId="0" fontId="24" fillId="56" borderId="26" xfId="0" applyFont="1" applyFill="1" applyBorder="1" applyAlignment="1">
      <alignment horizontal="center" vertical="center" wrapText="1"/>
    </xf>
    <xf numFmtId="0" fontId="24" fillId="56" borderId="46" xfId="0" applyFont="1" applyFill="1" applyBorder="1" applyAlignment="1">
      <alignment horizontal="center" vertical="center" wrapText="1"/>
    </xf>
    <xf numFmtId="0" fontId="24" fillId="56" borderId="47" xfId="0" applyFont="1" applyFill="1" applyBorder="1" applyAlignment="1">
      <alignment horizontal="center" vertical="center" wrapText="1"/>
    </xf>
    <xf numFmtId="0" fontId="28" fillId="56" borderId="49" xfId="0" applyFont="1" applyFill="1" applyBorder="1" applyAlignment="1">
      <alignment horizontal="center" vertical="center" wrapText="1"/>
    </xf>
    <xf numFmtId="0" fontId="28" fillId="56" borderId="53" xfId="0" applyFont="1" applyFill="1" applyBorder="1" applyAlignment="1">
      <alignment horizontal="center" vertical="center" wrapText="1"/>
    </xf>
    <xf numFmtId="0" fontId="28" fillId="56" borderId="51" xfId="0" applyFont="1" applyFill="1" applyBorder="1" applyAlignment="1">
      <alignment horizontal="center" vertical="center" wrapText="1"/>
    </xf>
    <xf numFmtId="0" fontId="27" fillId="56" borderId="48" xfId="0" applyFon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 vertical="center" wrapText="1"/>
    </xf>
    <xf numFmtId="0" fontId="27" fillId="56" borderId="23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171" fontId="24" fillId="0" borderId="0" xfId="79" applyFont="1" applyFill="1" applyBorder="1" applyAlignment="1">
      <alignment horizontal="center" vertical="center"/>
    </xf>
    <xf numFmtId="171" fontId="30" fillId="0" borderId="0" xfId="79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top"/>
    </xf>
    <xf numFmtId="0" fontId="55" fillId="3" borderId="0" xfId="0" applyFont="1" applyFill="1" applyAlignment="1">
      <alignment horizontal="center" vertical="center"/>
    </xf>
    <xf numFmtId="172" fontId="23" fillId="0" borderId="20" xfId="79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171" fontId="23" fillId="0" borderId="20" xfId="79" applyFont="1" applyFill="1" applyBorder="1" applyAlignment="1">
      <alignment horizontal="center" vertical="center"/>
    </xf>
    <xf numFmtId="172" fontId="41" fillId="0" borderId="0" xfId="0" applyNumberFormat="1" applyFont="1" applyFill="1" applyBorder="1" applyAlignment="1">
      <alignment horizontal="center" vertical="center"/>
    </xf>
    <xf numFmtId="172" fontId="29" fillId="0" borderId="20" xfId="0" applyNumberFormat="1" applyFont="1" applyFill="1" applyBorder="1" applyAlignment="1">
      <alignment horizontal="center" vertical="top"/>
    </xf>
    <xf numFmtId="0" fontId="49" fillId="0" borderId="0" xfId="132" applyFont="1" applyBorder="1" applyAlignment="1">
      <alignment horizontal="center" wrapText="1"/>
      <protection/>
    </xf>
    <xf numFmtId="0" fontId="50" fillId="0" borderId="23" xfId="0" applyFont="1" applyBorder="1" applyAlignment="1">
      <alignment wrapText="1"/>
    </xf>
    <xf numFmtId="0" fontId="45" fillId="0" borderId="42" xfId="0" applyFont="1" applyBorder="1" applyAlignment="1">
      <alignment horizontal="justify" vertical="justify" wrapText="1"/>
    </xf>
    <xf numFmtId="0" fontId="45" fillId="0" borderId="45" xfId="0" applyFont="1" applyBorder="1" applyAlignment="1">
      <alignment horizontal="justify" vertical="justify" wrapText="1"/>
    </xf>
    <xf numFmtId="0" fontId="45" fillId="0" borderId="41" xfId="0" applyFont="1" applyBorder="1" applyAlignment="1">
      <alignment horizontal="justify" vertical="justify" wrapText="1"/>
    </xf>
    <xf numFmtId="0" fontId="49" fillId="0" borderId="42" xfId="132" applyFont="1" applyBorder="1" applyAlignment="1">
      <alignment horizontal="center" vertical="center"/>
      <protection/>
    </xf>
    <xf numFmtId="0" fontId="49" fillId="0" borderId="45" xfId="132" applyFont="1" applyBorder="1" applyAlignment="1">
      <alignment horizontal="center" vertical="center"/>
      <protection/>
    </xf>
    <xf numFmtId="0" fontId="49" fillId="0" borderId="41" xfId="132" applyFont="1" applyBorder="1" applyAlignment="1">
      <alignment horizontal="center" vertical="center"/>
      <protection/>
    </xf>
    <xf numFmtId="0" fontId="50" fillId="0" borderId="0" xfId="132" applyFont="1" applyAlignment="1">
      <alignment horizontal="left" indent="2"/>
      <protection/>
    </xf>
  </cellXfs>
  <cellStyles count="1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1 2" xfId="22"/>
    <cellStyle name="20% - Isticanje2" xfId="23"/>
    <cellStyle name="20% - Isticanje2 2" xfId="24"/>
    <cellStyle name="20% - Isticanje3" xfId="25"/>
    <cellStyle name="20% - Isticanje3 2" xfId="26"/>
    <cellStyle name="20% - Isticanje4" xfId="27"/>
    <cellStyle name="20% - Isticanje4 2" xfId="28"/>
    <cellStyle name="20% - Isticanje5" xfId="29"/>
    <cellStyle name="20% - Isticanje5 2" xfId="30"/>
    <cellStyle name="20% - Isticanje6" xfId="31"/>
    <cellStyle name="20% - Isticanj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Isticanje2" xfId="39"/>
    <cellStyle name="40% - Isticanje2 2" xfId="40"/>
    <cellStyle name="40% - Isticanje3" xfId="41"/>
    <cellStyle name="40% - Isticanje3 2" xfId="42"/>
    <cellStyle name="40% - Isticanje4" xfId="43"/>
    <cellStyle name="40% - Isticanje4 2" xfId="44"/>
    <cellStyle name="40% - Isticanje5" xfId="45"/>
    <cellStyle name="40% - Isticanje5 2" xfId="46"/>
    <cellStyle name="40% - Isticanje6" xfId="47"/>
    <cellStyle name="40% - Isticanje6 2" xfId="48"/>
    <cellStyle name="40% - Naglasak1" xfId="49"/>
    <cellStyle name="40% - Naglasak1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Isticanje1" xfId="57"/>
    <cellStyle name="60% - Isticanje2" xfId="58"/>
    <cellStyle name="60% - Isticanje3" xfId="59"/>
    <cellStyle name="60% - Isticanje4" xfId="60"/>
    <cellStyle name="60% - Isticanje5" xfId="61"/>
    <cellStyle name="60% - Isticanje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ilješka" xfId="70"/>
    <cellStyle name="Bilješka 2" xfId="71"/>
    <cellStyle name="Bilješka 2 2" xfId="72"/>
    <cellStyle name="Bilješka 3" xfId="73"/>
    <cellStyle name="Bilješka 3 2" xfId="74"/>
    <cellStyle name="Bilješka 4" xfId="75"/>
    <cellStyle name="Bilješka 4 2" xfId="76"/>
    <cellStyle name="Calculation" xfId="77"/>
    <cellStyle name="Check Cell" xfId="78"/>
    <cellStyle name="Comma" xfId="79"/>
    <cellStyle name="Comma [0]" xfId="80"/>
    <cellStyle name="Comma 2" xfId="81"/>
    <cellStyle name="Comma 3" xfId="82"/>
    <cellStyle name="Comma 4" xfId="83"/>
    <cellStyle name="Currency" xfId="84"/>
    <cellStyle name="Currency [0]" xfId="85"/>
    <cellStyle name="Dobro" xfId="86"/>
    <cellStyle name="Explanatory Text" xfId="87"/>
    <cellStyle name="Followed Hyperlink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Isticanje1" xfId="96"/>
    <cellStyle name="Isticanje2" xfId="97"/>
    <cellStyle name="Isticanje3" xfId="98"/>
    <cellStyle name="Isticanje4" xfId="99"/>
    <cellStyle name="Isticanje5" xfId="100"/>
    <cellStyle name="Isticanje6" xfId="101"/>
    <cellStyle name="Izlaz" xfId="102"/>
    <cellStyle name="Izlaz 2" xfId="103"/>
    <cellStyle name="Izlaz 2 2" xfId="104"/>
    <cellStyle name="Izlaz 3" xfId="105"/>
    <cellStyle name="Izlaz 3 2" xfId="106"/>
    <cellStyle name="Izlaz 4" xfId="107"/>
    <cellStyle name="Izlaz 4 2" xfId="108"/>
    <cellStyle name="Izračun" xfId="109"/>
    <cellStyle name="Izračun 2" xfId="110"/>
    <cellStyle name="Izračun 2 2" xfId="111"/>
    <cellStyle name="Izračun 3" xfId="112"/>
    <cellStyle name="Izračun 3 2" xfId="113"/>
    <cellStyle name="Izračun 4" xfId="114"/>
    <cellStyle name="Izračun 4 2" xfId="115"/>
    <cellStyle name="Linked Cell" xfId="116"/>
    <cellStyle name="Loše" xfId="117"/>
    <cellStyle name="Naslov" xfId="118"/>
    <cellStyle name="Naslov 1" xfId="119"/>
    <cellStyle name="Naslov 2" xfId="120"/>
    <cellStyle name="Naslov 3" xfId="121"/>
    <cellStyle name="Naslov 4" xfId="122"/>
    <cellStyle name="Neutral" xfId="123"/>
    <cellStyle name="Neutralno" xfId="124"/>
    <cellStyle name="Normal 2" xfId="125"/>
    <cellStyle name="Normal 3" xfId="126"/>
    <cellStyle name="Normal 4" xfId="127"/>
    <cellStyle name="Normal 4 2" xfId="128"/>
    <cellStyle name="Normal 5" xfId="129"/>
    <cellStyle name="Normal 5 2" xfId="130"/>
    <cellStyle name="Normal 6" xfId="131"/>
    <cellStyle name="Normal_TFI-FIN" xfId="132"/>
    <cellStyle name="Note" xfId="133"/>
    <cellStyle name="Obično 2" xfId="134"/>
    <cellStyle name="Obično 2 2" xfId="135"/>
    <cellStyle name="Obično 3" xfId="136"/>
    <cellStyle name="Obično 3 2" xfId="137"/>
    <cellStyle name="Obično 4" xfId="138"/>
    <cellStyle name="Obično 4 2" xfId="139"/>
    <cellStyle name="Obično 6" xfId="140"/>
    <cellStyle name="Obično 6 2" xfId="141"/>
    <cellStyle name="Output" xfId="142"/>
    <cellStyle name="Percent" xfId="143"/>
    <cellStyle name="Percent 2" xfId="144"/>
    <cellStyle name="Percent 3" xfId="145"/>
    <cellStyle name="Percent 3 2" xfId="146"/>
    <cellStyle name="Povezana ćelija" xfId="147"/>
    <cellStyle name="Provjera ćelije" xfId="148"/>
    <cellStyle name="S0" xfId="149"/>
    <cellStyle name="S1" xfId="150"/>
    <cellStyle name="S10" xfId="151"/>
    <cellStyle name="S10 2" xfId="152"/>
    <cellStyle name="S10 3" xfId="153"/>
    <cellStyle name="S10 4" xfId="154"/>
    <cellStyle name="S10 5" xfId="155"/>
    <cellStyle name="S11" xfId="156"/>
    <cellStyle name="S12" xfId="157"/>
    <cellStyle name="S2" xfId="158"/>
    <cellStyle name="S3" xfId="159"/>
    <cellStyle name="S4" xfId="160"/>
    <cellStyle name="S4 2" xfId="161"/>
    <cellStyle name="S4 3" xfId="162"/>
    <cellStyle name="S4 4" xfId="163"/>
    <cellStyle name="S4 5" xfId="164"/>
    <cellStyle name="S5" xfId="165"/>
    <cellStyle name="S5 2" xfId="166"/>
    <cellStyle name="S5 3" xfId="167"/>
    <cellStyle name="S5 4" xfId="168"/>
    <cellStyle name="S5 5" xfId="169"/>
    <cellStyle name="S6" xfId="170"/>
    <cellStyle name="S6 2" xfId="171"/>
    <cellStyle name="S6 3" xfId="172"/>
    <cellStyle name="S6 4" xfId="173"/>
    <cellStyle name="S6 5" xfId="174"/>
    <cellStyle name="S7" xfId="175"/>
    <cellStyle name="S7 2" xfId="176"/>
    <cellStyle name="S7 3" xfId="177"/>
    <cellStyle name="S7 4" xfId="178"/>
    <cellStyle name="S7 5" xfId="179"/>
    <cellStyle name="S8" xfId="180"/>
    <cellStyle name="S8 2" xfId="181"/>
    <cellStyle name="S8 3" xfId="182"/>
    <cellStyle name="S8 4" xfId="183"/>
    <cellStyle name="S8 5" xfId="184"/>
    <cellStyle name="S9" xfId="185"/>
    <cellStyle name="S9 2" xfId="186"/>
    <cellStyle name="S9 3" xfId="187"/>
    <cellStyle name="S9 4" xfId="188"/>
    <cellStyle name="S9 5" xfId="189"/>
    <cellStyle name="Tekst objašnjenja" xfId="190"/>
    <cellStyle name="Tekst upozorenja" xfId="191"/>
    <cellStyle name="Title" xfId="192"/>
    <cellStyle name="Total" xfId="193"/>
    <cellStyle name="Ukupni zbroj" xfId="194"/>
    <cellStyle name="Ukupni zbroj 2" xfId="195"/>
    <cellStyle name="Ukupni zbroj 2 2" xfId="196"/>
    <cellStyle name="Ukupni zbroj 3" xfId="197"/>
    <cellStyle name="Ukupni zbroj 3 2" xfId="198"/>
    <cellStyle name="Ukupni zbroj 4" xfId="199"/>
    <cellStyle name="Ukupni zbroj 4 2" xfId="200"/>
    <cellStyle name="Unos" xfId="201"/>
    <cellStyle name="Unos 2" xfId="202"/>
    <cellStyle name="Unos 2 2" xfId="203"/>
    <cellStyle name="Unos 3" xfId="204"/>
    <cellStyle name="Unos 3 2" xfId="205"/>
    <cellStyle name="Unos 4" xfId="206"/>
    <cellStyle name="Unos 4 2" xfId="207"/>
    <cellStyle name="Warning Text" xfId="2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hamidovic\My%20Documents\AFIP\1.GodObr%2012%202011%20STARI%20Excel%2097-2003-1%20Ban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hamidovic\My%20Documents\AFIP\AFIP%20novi\30.06.2012\1.GodObr%2012%202011%20STARI%20Excel%2097-2003-1%20Ban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B.Uspjeha"/>
      <sheetName val="B.Stanja"/>
      <sheetName val="ANEKSpd"/>
      <sheetName val="GotTok_Direkt"/>
      <sheetName val="PromjKapitala"/>
      <sheetName val="Zabljeske"/>
      <sheetName val="StatAneks"/>
      <sheetName val="AktAFIP"/>
      <sheetName val="Omot"/>
      <sheetName val="Narudzba"/>
      <sheetName val="#BU"/>
      <sheetName val="#BS_A"/>
      <sheetName val="#BS_P"/>
      <sheetName val="#GT_1"/>
      <sheetName val="#IPK"/>
    </sheetNames>
    <sheetDataSet>
      <sheetData sheetId="0">
        <row r="9">
          <cell r="F9" t="str">
            <v>Sarajevo</v>
          </cell>
        </row>
        <row r="10">
          <cell r="F10" t="str">
            <v>Kolodvorska 5</v>
          </cell>
        </row>
        <row r="14">
          <cell r="F14" t="str">
            <v>Ognjen Samardžić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B.Uspjeha"/>
      <sheetName val="B.Stanja"/>
      <sheetName val="ANEKSpd"/>
      <sheetName val="GotTok_Direkt"/>
      <sheetName val="PromjKapitala"/>
      <sheetName val="Zabljeske"/>
      <sheetName val="StatAneks"/>
      <sheetName val="AktAFIP"/>
      <sheetName val="Omot"/>
      <sheetName val="Narudzba"/>
      <sheetName val="#BU"/>
      <sheetName val="#BS_A"/>
      <sheetName val="#BS_P"/>
      <sheetName val="#GT_1"/>
      <sheetName val="#IPK"/>
    </sheetNames>
    <sheetDataSet>
      <sheetData sheetId="0">
        <row r="8">
          <cell r="F8" t="str">
            <v>Moja banka dd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sabanka.ba" TargetMode="External" /><Relationship Id="rId2" Type="http://schemas.openxmlformats.org/officeDocument/2006/relationships/hyperlink" Target="http://www.asabanka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64.7109375" style="155" customWidth="1"/>
    <col min="2" max="2" width="64.421875" style="157" customWidth="1"/>
    <col min="3" max="16384" width="9.140625" style="113" customWidth="1"/>
  </cols>
  <sheetData>
    <row r="1" spans="1:11" ht="12" customHeight="1">
      <c r="A1" s="110" t="s">
        <v>509</v>
      </c>
      <c r="B1" s="111" t="s">
        <v>510</v>
      </c>
      <c r="C1" s="112"/>
      <c r="E1" s="112"/>
      <c r="F1" s="112"/>
      <c r="G1" s="114"/>
      <c r="I1" s="115"/>
      <c r="J1" s="115"/>
      <c r="K1" s="115"/>
    </row>
    <row r="2" spans="1:11" ht="17.25" customHeight="1">
      <c r="A2" s="116" t="s">
        <v>581</v>
      </c>
      <c r="B2" s="117" t="s">
        <v>511</v>
      </c>
      <c r="C2" s="116"/>
      <c r="D2" s="116"/>
      <c r="E2" s="116"/>
      <c r="F2" s="118"/>
      <c r="G2" s="118"/>
      <c r="H2" s="118"/>
      <c r="I2" s="118"/>
      <c r="J2" s="118"/>
      <c r="K2" s="118"/>
    </row>
    <row r="3" spans="1:11" ht="13.5" thickBot="1">
      <c r="A3" s="119" t="s">
        <v>512</v>
      </c>
      <c r="B3" s="119" t="s">
        <v>513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2" ht="13.5" thickTop="1">
      <c r="A4" s="120" t="s">
        <v>514</v>
      </c>
      <c r="B4" s="121"/>
    </row>
    <row r="5" spans="1:2" ht="12.75">
      <c r="A5" s="122" t="s">
        <v>515</v>
      </c>
      <c r="B5" s="123"/>
    </row>
    <row r="6" spans="1:2" ht="12.75">
      <c r="A6" s="124" t="s">
        <v>516</v>
      </c>
      <c r="B6" s="125" t="s">
        <v>496</v>
      </c>
    </row>
    <row r="7" spans="1:2" ht="12.75">
      <c r="A7" s="123" t="s">
        <v>517</v>
      </c>
      <c r="B7" s="126" t="s">
        <v>518</v>
      </c>
    </row>
    <row r="8" spans="1:2" ht="12.75">
      <c r="A8" s="127" t="s">
        <v>519</v>
      </c>
      <c r="B8" s="125" t="s">
        <v>520</v>
      </c>
    </row>
    <row r="9" spans="1:2" ht="12.75">
      <c r="A9" s="123" t="s">
        <v>521</v>
      </c>
      <c r="B9" s="128" t="s">
        <v>522</v>
      </c>
    </row>
    <row r="10" spans="1:2" ht="12.75">
      <c r="A10" s="123" t="s">
        <v>523</v>
      </c>
      <c r="B10" s="128" t="s">
        <v>524</v>
      </c>
    </row>
    <row r="11" spans="1:2" ht="12.75">
      <c r="A11" s="129" t="s">
        <v>525</v>
      </c>
      <c r="B11" s="125" t="s">
        <v>526</v>
      </c>
    </row>
    <row r="12" spans="1:2" ht="13.5" customHeight="1">
      <c r="A12" s="129" t="s">
        <v>527</v>
      </c>
      <c r="B12" s="126">
        <v>213</v>
      </c>
    </row>
    <row r="13" spans="1:2" ht="14.25" customHeight="1">
      <c r="A13" s="129" t="s">
        <v>528</v>
      </c>
      <c r="B13" s="126">
        <v>19</v>
      </c>
    </row>
    <row r="14" spans="1:2" ht="12.75">
      <c r="A14" s="129" t="s">
        <v>529</v>
      </c>
      <c r="B14" s="125" t="s">
        <v>530</v>
      </c>
    </row>
    <row r="15" spans="1:2" ht="25.5">
      <c r="A15" s="129" t="s">
        <v>531</v>
      </c>
      <c r="B15" s="125" t="s">
        <v>582</v>
      </c>
    </row>
    <row r="16" spans="1:5" ht="24" customHeight="1">
      <c r="A16" s="130" t="s">
        <v>532</v>
      </c>
      <c r="B16" s="131" t="s">
        <v>533</v>
      </c>
      <c r="E16" s="132"/>
    </row>
    <row r="17" spans="1:5" ht="15">
      <c r="A17" s="133" t="s">
        <v>534</v>
      </c>
      <c r="B17" s="125"/>
      <c r="E17" s="132"/>
    </row>
    <row r="18" spans="1:5" ht="25.5">
      <c r="A18" s="130" t="s">
        <v>535</v>
      </c>
      <c r="B18" s="131" t="s">
        <v>536</v>
      </c>
      <c r="E18" s="132"/>
    </row>
    <row r="19" spans="1:5" ht="15">
      <c r="A19" s="182" t="s">
        <v>537</v>
      </c>
      <c r="B19" s="131" t="s">
        <v>538</v>
      </c>
      <c r="E19" s="132"/>
    </row>
    <row r="20" spans="1:5" ht="15">
      <c r="A20" s="183"/>
      <c r="B20" s="131" t="s">
        <v>583</v>
      </c>
      <c r="E20" s="132"/>
    </row>
    <row r="21" spans="1:5" ht="13.5" customHeight="1">
      <c r="A21" s="184"/>
      <c r="B21" s="131" t="s">
        <v>539</v>
      </c>
      <c r="E21" s="132"/>
    </row>
    <row r="22" spans="1:5" ht="16.5" customHeight="1">
      <c r="A22" s="185" t="s">
        <v>540</v>
      </c>
      <c r="B22" s="125" t="s">
        <v>541</v>
      </c>
      <c r="E22" s="134"/>
    </row>
    <row r="23" spans="1:2" ht="22.5" customHeight="1">
      <c r="A23" s="186"/>
      <c r="B23" s="125" t="s">
        <v>584</v>
      </c>
    </row>
    <row r="24" spans="1:2" ht="16.5" customHeight="1">
      <c r="A24" s="135" t="s">
        <v>542</v>
      </c>
      <c r="B24" s="125"/>
    </row>
    <row r="25" spans="1:2" ht="16.5" customHeight="1">
      <c r="A25" s="136" t="s">
        <v>543</v>
      </c>
      <c r="B25" s="178" t="s">
        <v>585</v>
      </c>
    </row>
    <row r="26" spans="1:2" ht="25.5">
      <c r="A26" s="130" t="s">
        <v>544</v>
      </c>
      <c r="B26" s="179" t="s">
        <v>545</v>
      </c>
    </row>
    <row r="27" spans="1:2" ht="14.25" customHeight="1">
      <c r="A27" s="182" t="s">
        <v>546</v>
      </c>
      <c r="B27" s="180" t="s">
        <v>547</v>
      </c>
    </row>
    <row r="28" spans="1:2" ht="13.5" customHeight="1">
      <c r="A28" s="183"/>
      <c r="B28" s="180" t="s">
        <v>548</v>
      </c>
    </row>
    <row r="29" spans="1:2" ht="13.5" customHeight="1">
      <c r="A29" s="184"/>
      <c r="B29" s="181"/>
    </row>
    <row r="30" spans="1:2" ht="18" customHeight="1">
      <c r="A30" s="137" t="s">
        <v>549</v>
      </c>
      <c r="B30" s="138"/>
    </row>
    <row r="31" spans="1:2" ht="38.25">
      <c r="A31" s="136" t="s">
        <v>550</v>
      </c>
      <c r="B31" s="139" t="s">
        <v>551</v>
      </c>
    </row>
    <row r="32" spans="1:2" ht="25.5">
      <c r="A32" s="133" t="s">
        <v>552</v>
      </c>
      <c r="B32" s="123"/>
    </row>
    <row r="33" spans="1:2" ht="12.75">
      <c r="A33" s="136" t="s">
        <v>553</v>
      </c>
      <c r="B33" s="140" t="s">
        <v>586</v>
      </c>
    </row>
    <row r="34" spans="1:2" ht="16.5" customHeight="1">
      <c r="A34" s="130" t="s">
        <v>554</v>
      </c>
      <c r="B34" s="177" t="s">
        <v>587</v>
      </c>
    </row>
    <row r="35" spans="1:2" ht="16.5" customHeight="1">
      <c r="A35" s="130"/>
      <c r="B35" s="177" t="s">
        <v>588</v>
      </c>
    </row>
    <row r="36" spans="1:2" ht="16.5" customHeight="1">
      <c r="A36" s="130"/>
      <c r="B36" s="177" t="s">
        <v>589</v>
      </c>
    </row>
    <row r="37" spans="1:2" ht="16.5" customHeight="1">
      <c r="A37" s="130"/>
      <c r="B37" s="177" t="s">
        <v>590</v>
      </c>
    </row>
    <row r="38" spans="1:2" ht="26.25" customHeight="1">
      <c r="A38" s="130"/>
      <c r="B38" s="177" t="s">
        <v>591</v>
      </c>
    </row>
    <row r="39" spans="1:2" ht="27" customHeight="1">
      <c r="A39" s="130"/>
      <c r="B39" s="177" t="s">
        <v>592</v>
      </c>
    </row>
    <row r="40" spans="1:2" ht="16.5" customHeight="1">
      <c r="A40" s="130"/>
      <c r="B40" s="177" t="s">
        <v>593</v>
      </c>
    </row>
    <row r="41" spans="1:2" ht="25.5" customHeight="1">
      <c r="A41" s="130"/>
      <c r="B41" s="177" t="s">
        <v>594</v>
      </c>
    </row>
    <row r="42" spans="1:2" ht="16.5" customHeight="1">
      <c r="A42" s="130"/>
      <c r="B42" s="177" t="s">
        <v>595</v>
      </c>
    </row>
    <row r="43" spans="1:2" ht="16.5" customHeight="1">
      <c r="A43" s="130"/>
      <c r="B43" s="177" t="s">
        <v>596</v>
      </c>
    </row>
    <row r="44" spans="1:2" ht="16.5" customHeight="1">
      <c r="A44" s="130"/>
      <c r="B44" s="177" t="s">
        <v>597</v>
      </c>
    </row>
    <row r="45" spans="1:2" ht="16.5" customHeight="1">
      <c r="A45" s="130"/>
      <c r="B45" s="177" t="s">
        <v>598</v>
      </c>
    </row>
    <row r="46" spans="1:2" ht="16.5" customHeight="1">
      <c r="A46" s="130"/>
      <c r="B46" s="177" t="s">
        <v>599</v>
      </c>
    </row>
    <row r="47" spans="1:2" ht="16.5" customHeight="1">
      <c r="A47" s="130"/>
      <c r="B47" s="177" t="s">
        <v>600</v>
      </c>
    </row>
    <row r="48" spans="1:2" ht="16.5" customHeight="1">
      <c r="A48" s="130"/>
      <c r="B48" s="177" t="s">
        <v>601</v>
      </c>
    </row>
    <row r="49" spans="1:2" ht="16.5" customHeight="1">
      <c r="A49" s="130"/>
      <c r="B49" s="177" t="s">
        <v>602</v>
      </c>
    </row>
    <row r="50" spans="1:2" ht="27" customHeight="1">
      <c r="A50" s="130"/>
      <c r="B50" s="177" t="s">
        <v>603</v>
      </c>
    </row>
    <row r="51" spans="1:2" ht="18.75" customHeight="1">
      <c r="A51" s="130"/>
      <c r="B51" s="141" t="s">
        <v>604</v>
      </c>
    </row>
    <row r="52" spans="1:2" ht="16.5" customHeight="1">
      <c r="A52" s="130"/>
      <c r="B52" s="177" t="s">
        <v>605</v>
      </c>
    </row>
    <row r="53" spans="1:2" ht="12.75">
      <c r="A53" s="130" t="s">
        <v>555</v>
      </c>
      <c r="B53" s="142" t="s">
        <v>607</v>
      </c>
    </row>
    <row r="54" spans="1:2" ht="12.75">
      <c r="A54" s="143" t="s">
        <v>556</v>
      </c>
      <c r="B54" s="123"/>
    </row>
    <row r="55" spans="1:2" ht="12.75">
      <c r="A55" s="144" t="s">
        <v>557</v>
      </c>
      <c r="B55" s="145" t="s">
        <v>551</v>
      </c>
    </row>
    <row r="56" spans="1:2" ht="22.5" customHeight="1">
      <c r="A56" s="130" t="s">
        <v>558</v>
      </c>
      <c r="B56" s="146" t="s">
        <v>559</v>
      </c>
    </row>
    <row r="57" spans="1:2" ht="23.25" customHeight="1">
      <c r="A57" s="147" t="s">
        <v>560</v>
      </c>
      <c r="B57" s="146" t="s">
        <v>561</v>
      </c>
    </row>
    <row r="58" spans="1:2" ht="23.25" customHeight="1">
      <c r="A58" s="147" t="s">
        <v>562</v>
      </c>
      <c r="B58" s="146" t="s">
        <v>563</v>
      </c>
    </row>
    <row r="59" spans="1:2" ht="34.5" customHeight="1">
      <c r="A59" s="148" t="s">
        <v>564</v>
      </c>
      <c r="B59" s="149" t="s">
        <v>551</v>
      </c>
    </row>
    <row r="60" spans="1:2" ht="18" customHeight="1">
      <c r="A60" s="150" t="s">
        <v>606</v>
      </c>
      <c r="B60" s="151"/>
    </row>
    <row r="61" spans="1:2" ht="12" customHeight="1">
      <c r="A61" s="152"/>
      <c r="B61" s="153" t="s">
        <v>565</v>
      </c>
    </row>
    <row r="62" spans="1:2" ht="12.75" customHeight="1">
      <c r="A62" s="484" t="s">
        <v>566</v>
      </c>
      <c r="B62" s="154" t="s">
        <v>317</v>
      </c>
    </row>
    <row r="63" ht="12.75" customHeight="1">
      <c r="B63" s="151"/>
    </row>
    <row r="64" ht="13.5">
      <c r="B64" s="154"/>
    </row>
    <row r="65" ht="12.75">
      <c r="B65" s="156"/>
    </row>
  </sheetData>
  <sheetProtection/>
  <mergeCells count="3">
    <mergeCell ref="A19:A21"/>
    <mergeCell ref="A22:A23"/>
    <mergeCell ref="A27:A29"/>
  </mergeCells>
  <hyperlinks>
    <hyperlink ref="B9" r:id="rId1" display="info@asabanka.ba"/>
    <hyperlink ref="B10" r:id="rId2" display="www.asabanka.ba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:BJ130"/>
  <sheetViews>
    <sheetView showGridLines="0" zoomScale="90" zoomScaleNormal="90" zoomScalePageLayoutView="0" workbookViewId="0" topLeftCell="A1">
      <selection activeCell="AS7" sqref="AS7"/>
    </sheetView>
  </sheetViews>
  <sheetFormatPr defaultColWidth="2.57421875" defaultRowHeight="12.75"/>
  <cols>
    <col min="1" max="2" width="0.71875" style="1" customWidth="1"/>
    <col min="3" max="3" width="2.57421875" style="1" customWidth="1"/>
    <col min="4" max="4" width="9.8515625" style="15" bestFit="1" customWidth="1"/>
    <col min="5" max="5" width="2.57421875" style="15" customWidth="1"/>
    <col min="6" max="6" width="3.140625" style="15" customWidth="1"/>
    <col min="7" max="19" width="2.57421875" style="15" customWidth="1"/>
    <col min="20" max="20" width="2.7109375" style="15" customWidth="1"/>
    <col min="21" max="21" width="1.421875" style="15" customWidth="1"/>
    <col min="22" max="22" width="1.8515625" style="15" customWidth="1"/>
    <col min="23" max="23" width="2.00390625" style="15" customWidth="1"/>
    <col min="24" max="25" width="1.8515625" style="15" customWidth="1"/>
    <col min="26" max="27" width="2.00390625" style="15" customWidth="1"/>
    <col min="28" max="28" width="5.28125" style="15" customWidth="1"/>
    <col min="29" max="29" width="3.57421875" style="15" bestFit="1" customWidth="1"/>
    <col min="30" max="31" width="2.57421875" style="15" customWidth="1"/>
    <col min="32" max="61" width="2.57421875" style="1" customWidth="1"/>
    <col min="62" max="62" width="0.2890625" style="1" customWidth="1"/>
    <col min="63" max="63" width="2.57421875" style="1" hidden="1" customWidth="1"/>
    <col min="64" max="16384" width="2.57421875" style="1" customWidth="1"/>
  </cols>
  <sheetData>
    <row r="1" spans="4:59" ht="12.75">
      <c r="D1" s="14" t="s">
        <v>153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R1" s="226" t="s">
        <v>573</v>
      </c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</row>
    <row r="2" spans="4:25" ht="4.5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4:59" ht="15">
      <c r="D3" s="16" t="s">
        <v>496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</row>
    <row r="4" spans="4:59" ht="10.5" customHeight="1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A4" s="21"/>
      <c r="AB4" s="21"/>
      <c r="AC4" s="21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4:59" ht="12.75">
      <c r="D5" s="1" t="s">
        <v>154</v>
      </c>
      <c r="E5" s="1"/>
      <c r="F5" s="2"/>
      <c r="G5" s="22" t="s">
        <v>498</v>
      </c>
      <c r="H5" s="22"/>
      <c r="I5" s="23"/>
      <c r="J5" s="23"/>
      <c r="K5" s="23"/>
      <c r="L5" s="23"/>
      <c r="M5" s="24"/>
      <c r="N5" s="25"/>
      <c r="O5" s="25"/>
      <c r="P5" s="25"/>
      <c r="Q5" s="25"/>
      <c r="R5" s="25"/>
      <c r="S5" s="25"/>
      <c r="T5" s="2"/>
      <c r="U5" s="26"/>
      <c r="V5" s="26"/>
      <c r="W5" s="26"/>
      <c r="X5" s="1"/>
      <c r="Y5" s="1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4:59" ht="5.25" customHeight="1"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4:59" ht="12.75">
      <c r="D7" s="1" t="s">
        <v>155</v>
      </c>
      <c r="E7" s="1"/>
      <c r="F7" s="1"/>
      <c r="G7" s="19">
        <v>6</v>
      </c>
      <c r="H7" s="19">
        <v>4</v>
      </c>
      <c r="I7" s="19">
        <v>1</v>
      </c>
      <c r="J7" s="19">
        <v>9</v>
      </c>
      <c r="K7" s="1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4:59" ht="5.25" customHeight="1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4:59" ht="12.75">
      <c r="D9" s="1" t="s">
        <v>156</v>
      </c>
      <c r="E9" s="1"/>
      <c r="F9" s="26"/>
      <c r="G9" s="19">
        <v>4</v>
      </c>
      <c r="H9" s="19">
        <v>2</v>
      </c>
      <c r="I9" s="19">
        <v>1</v>
      </c>
      <c r="J9" s="19">
        <v>8</v>
      </c>
      <c r="K9" s="19">
        <v>2</v>
      </c>
      <c r="L9" s="19">
        <v>5</v>
      </c>
      <c r="M9" s="19">
        <v>0</v>
      </c>
      <c r="N9" s="19">
        <v>9</v>
      </c>
      <c r="O9" s="19">
        <v>3</v>
      </c>
      <c r="P9" s="19">
        <v>0</v>
      </c>
      <c r="Q9" s="19">
        <v>0</v>
      </c>
      <c r="R9" s="19">
        <v>0</v>
      </c>
      <c r="S9" s="19">
        <v>3</v>
      </c>
      <c r="T9" s="1"/>
      <c r="U9" s="1"/>
      <c r="V9" s="1"/>
      <c r="W9" s="1"/>
      <c r="X9" s="1"/>
      <c r="Y9" s="1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4:59" ht="5.25" customHeigh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4:59" ht="12.75">
      <c r="D11" s="1" t="s">
        <v>157</v>
      </c>
      <c r="E11" s="1"/>
      <c r="F11" s="1"/>
      <c r="G11" s="19" t="s">
        <v>158</v>
      </c>
      <c r="H11" s="19" t="s">
        <v>158</v>
      </c>
      <c r="I11" s="19" t="s">
        <v>158</v>
      </c>
      <c r="J11" s="19" t="s">
        <v>158</v>
      </c>
      <c r="K11" s="19" t="s">
        <v>158</v>
      </c>
      <c r="L11" s="19" t="s">
        <v>158</v>
      </c>
      <c r="M11" s="19" t="s">
        <v>158</v>
      </c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44:59" ht="12.75"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4" spans="4:59" ht="18.75">
      <c r="D14" s="227" t="s">
        <v>159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</row>
    <row r="15" spans="4:59" ht="6.75" customHeight="1"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</row>
    <row r="16" spans="26:35" ht="12.75">
      <c r="Z16" s="15" t="s">
        <v>160</v>
      </c>
      <c r="AB16" s="27"/>
      <c r="AC16" s="229" t="s">
        <v>499</v>
      </c>
      <c r="AD16" s="230"/>
      <c r="AE16" s="230"/>
      <c r="AF16" s="230"/>
      <c r="AG16" s="28"/>
      <c r="AH16" s="29" t="s">
        <v>0</v>
      </c>
      <c r="AI16" s="29"/>
    </row>
    <row r="17" spans="53:58" ht="12.75">
      <c r="BA17" s="231" t="s">
        <v>161</v>
      </c>
      <c r="BB17" s="231"/>
      <c r="BC17" s="231"/>
      <c r="BD17" s="231"/>
      <c r="BE17" s="231"/>
      <c r="BF17" s="231"/>
    </row>
    <row r="18" spans="4:59" ht="15">
      <c r="D18" s="232" t="s">
        <v>162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3" t="s">
        <v>163</v>
      </c>
      <c r="AD18" s="233"/>
      <c r="AE18" s="233"/>
      <c r="AF18" s="224" t="s">
        <v>164</v>
      </c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34" t="s">
        <v>4</v>
      </c>
      <c r="BB18" s="234"/>
      <c r="BC18" s="234"/>
      <c r="BD18" s="234"/>
      <c r="BE18" s="234"/>
      <c r="BF18" s="234"/>
      <c r="BG18" s="234"/>
    </row>
    <row r="19" spans="4:59" ht="15"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3"/>
      <c r="AD19" s="233"/>
      <c r="AE19" s="233"/>
      <c r="AF19" s="224" t="s">
        <v>165</v>
      </c>
      <c r="AG19" s="224"/>
      <c r="AH19" s="224"/>
      <c r="AI19" s="224"/>
      <c r="AJ19" s="224"/>
      <c r="AK19" s="224"/>
      <c r="AL19" s="224"/>
      <c r="AM19" s="224" t="s">
        <v>166</v>
      </c>
      <c r="AN19" s="224"/>
      <c r="AO19" s="224"/>
      <c r="AP19" s="224"/>
      <c r="AQ19" s="224"/>
      <c r="AR19" s="224"/>
      <c r="AS19" s="224"/>
      <c r="AT19" s="224" t="s">
        <v>167</v>
      </c>
      <c r="AU19" s="224"/>
      <c r="AV19" s="224"/>
      <c r="AW19" s="224"/>
      <c r="AX19" s="224"/>
      <c r="AY19" s="224"/>
      <c r="AZ19" s="224"/>
      <c r="BA19" s="234"/>
      <c r="BB19" s="234"/>
      <c r="BC19" s="234"/>
      <c r="BD19" s="234"/>
      <c r="BE19" s="234"/>
      <c r="BF19" s="234"/>
      <c r="BG19" s="234"/>
    </row>
    <row r="20" spans="4:59" s="2" customFormat="1" ht="12.75">
      <c r="D20" s="225">
        <v>1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18" t="s">
        <v>36</v>
      </c>
      <c r="AD20" s="218"/>
      <c r="AE20" s="218"/>
      <c r="AF20" s="222">
        <v>3</v>
      </c>
      <c r="AG20" s="222"/>
      <c r="AH20" s="222"/>
      <c r="AI20" s="222"/>
      <c r="AJ20" s="222"/>
      <c r="AK20" s="222"/>
      <c r="AL20" s="222"/>
      <c r="AM20" s="222">
        <v>4</v>
      </c>
      <c r="AN20" s="222"/>
      <c r="AO20" s="222"/>
      <c r="AP20" s="222"/>
      <c r="AQ20" s="222"/>
      <c r="AR20" s="222"/>
      <c r="AS20" s="222"/>
      <c r="AT20" s="222">
        <v>5</v>
      </c>
      <c r="AU20" s="222"/>
      <c r="AV20" s="222"/>
      <c r="AW20" s="222"/>
      <c r="AX20" s="222"/>
      <c r="AY20" s="222"/>
      <c r="AZ20" s="222"/>
      <c r="BA20" s="222">
        <v>6</v>
      </c>
      <c r="BB20" s="222"/>
      <c r="BC20" s="222"/>
      <c r="BD20" s="222"/>
      <c r="BE20" s="222"/>
      <c r="BF20" s="222"/>
      <c r="BG20" s="222"/>
    </row>
    <row r="21" spans="4:59" s="2" customFormat="1" ht="42.75" customHeight="1">
      <c r="D21" s="223" t="s">
        <v>168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10" t="s">
        <v>169</v>
      </c>
      <c r="AD21" s="210"/>
      <c r="AE21" s="210"/>
      <c r="AF21" s="189">
        <f>SUM(AF22,AF28,AF31,AF34,AF38,AF42,AF50:AL54)</f>
        <v>448787194</v>
      </c>
      <c r="AG21" s="189"/>
      <c r="AH21" s="189"/>
      <c r="AI21" s="189"/>
      <c r="AJ21" s="189"/>
      <c r="AK21" s="189"/>
      <c r="AL21" s="189"/>
      <c r="AM21" s="189">
        <f>SUM(AM22,AM28,AM31,AM34,AM38,AM42,AM50:AS54)</f>
        <v>32077044</v>
      </c>
      <c r="AN21" s="189"/>
      <c r="AO21" s="189"/>
      <c r="AP21" s="189"/>
      <c r="AQ21" s="189"/>
      <c r="AR21" s="189"/>
      <c r="AS21" s="189"/>
      <c r="AT21" s="189">
        <f>AF21-AM21</f>
        <v>416710150</v>
      </c>
      <c r="AU21" s="189"/>
      <c r="AV21" s="189"/>
      <c r="AW21" s="189"/>
      <c r="AX21" s="189"/>
      <c r="AY21" s="189"/>
      <c r="AZ21" s="189"/>
      <c r="BA21" s="211">
        <f>SUM(BA22,BA28,BA31,BA34,BA38,BA42,BA50:BG54)</f>
        <v>398546341</v>
      </c>
      <c r="BB21" s="212"/>
      <c r="BC21" s="212"/>
      <c r="BD21" s="212"/>
      <c r="BE21" s="212"/>
      <c r="BF21" s="212"/>
      <c r="BG21" s="213"/>
    </row>
    <row r="22" spans="4:59" s="2" customFormat="1" ht="21.75" customHeight="1">
      <c r="D22" s="221" t="s">
        <v>5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0" t="s">
        <v>170</v>
      </c>
      <c r="AD22" s="210"/>
      <c r="AE22" s="210"/>
      <c r="AF22" s="189">
        <f>SUM(AF23:AL27)</f>
        <v>46841158</v>
      </c>
      <c r="AG22" s="189"/>
      <c r="AH22" s="189"/>
      <c r="AI22" s="189"/>
      <c r="AJ22" s="189"/>
      <c r="AK22" s="189"/>
      <c r="AL22" s="189"/>
      <c r="AM22" s="189">
        <f>SUM(AM23:AS27)</f>
        <v>1244091</v>
      </c>
      <c r="AN22" s="189"/>
      <c r="AO22" s="189"/>
      <c r="AP22" s="189"/>
      <c r="AQ22" s="189"/>
      <c r="AR22" s="189"/>
      <c r="AS22" s="189"/>
      <c r="AT22" s="189">
        <f aca="true" t="shared" si="0" ref="AT22:AT70">AF22-AM22</f>
        <v>45597067</v>
      </c>
      <c r="AU22" s="189"/>
      <c r="AV22" s="189"/>
      <c r="AW22" s="189"/>
      <c r="AX22" s="189"/>
      <c r="AY22" s="189"/>
      <c r="AZ22" s="189"/>
      <c r="BA22" s="211">
        <f>SUM(BA23:BG27)</f>
        <v>72520516</v>
      </c>
      <c r="BB22" s="212"/>
      <c r="BC22" s="212"/>
      <c r="BD22" s="212"/>
      <c r="BE22" s="212"/>
      <c r="BF22" s="212"/>
      <c r="BG22" s="213"/>
    </row>
    <row r="23" spans="4:59" s="2" customFormat="1" ht="12.75">
      <c r="D23" s="217" t="s">
        <v>171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8" t="s">
        <v>137</v>
      </c>
      <c r="AD23" s="218"/>
      <c r="AE23" s="218"/>
      <c r="AF23" s="196">
        <v>27696130</v>
      </c>
      <c r="AG23" s="197"/>
      <c r="AH23" s="197"/>
      <c r="AI23" s="197"/>
      <c r="AJ23" s="197"/>
      <c r="AK23" s="197"/>
      <c r="AL23" s="198"/>
      <c r="AM23" s="196">
        <v>20174</v>
      </c>
      <c r="AN23" s="197"/>
      <c r="AO23" s="197"/>
      <c r="AP23" s="197"/>
      <c r="AQ23" s="197"/>
      <c r="AR23" s="197"/>
      <c r="AS23" s="198"/>
      <c r="AT23" s="195">
        <f>AF23-AM23</f>
        <v>27675956</v>
      </c>
      <c r="AU23" s="195"/>
      <c r="AV23" s="195"/>
      <c r="AW23" s="195"/>
      <c r="AX23" s="195"/>
      <c r="AY23" s="195"/>
      <c r="AZ23" s="195"/>
      <c r="BA23" s="196">
        <v>62231110</v>
      </c>
      <c r="BB23" s="219"/>
      <c r="BC23" s="219"/>
      <c r="BD23" s="219"/>
      <c r="BE23" s="219"/>
      <c r="BF23" s="219"/>
      <c r="BG23" s="220"/>
    </row>
    <row r="24" spans="4:59" s="2" customFormat="1" ht="12.75">
      <c r="D24" s="217" t="s">
        <v>172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8" t="s">
        <v>102</v>
      </c>
      <c r="AD24" s="218"/>
      <c r="AE24" s="218"/>
      <c r="AF24" s="196">
        <v>6174410</v>
      </c>
      <c r="AG24" s="197"/>
      <c r="AH24" s="197"/>
      <c r="AI24" s="197"/>
      <c r="AJ24" s="197"/>
      <c r="AK24" s="197"/>
      <c r="AL24" s="198"/>
      <c r="AM24" s="196">
        <v>1223917</v>
      </c>
      <c r="AN24" s="197"/>
      <c r="AO24" s="197"/>
      <c r="AP24" s="197"/>
      <c r="AQ24" s="197"/>
      <c r="AR24" s="197"/>
      <c r="AS24" s="198"/>
      <c r="AT24" s="195">
        <f t="shared" si="0"/>
        <v>4950493</v>
      </c>
      <c r="AU24" s="195"/>
      <c r="AV24" s="195"/>
      <c r="AW24" s="195"/>
      <c r="AX24" s="195"/>
      <c r="AY24" s="195"/>
      <c r="AZ24" s="195"/>
      <c r="BA24" s="196">
        <v>3530008</v>
      </c>
      <c r="BB24" s="197"/>
      <c r="BC24" s="197"/>
      <c r="BD24" s="197"/>
      <c r="BE24" s="197"/>
      <c r="BF24" s="197"/>
      <c r="BG24" s="198"/>
    </row>
    <row r="25" spans="4:59" s="2" customFormat="1" ht="12.75">
      <c r="D25" s="217" t="s">
        <v>6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8" t="s">
        <v>90</v>
      </c>
      <c r="AD25" s="218"/>
      <c r="AE25" s="218"/>
      <c r="AF25" s="196">
        <v>12836490</v>
      </c>
      <c r="AG25" s="197"/>
      <c r="AH25" s="197"/>
      <c r="AI25" s="197"/>
      <c r="AJ25" s="197"/>
      <c r="AK25" s="197"/>
      <c r="AL25" s="198"/>
      <c r="AM25" s="196">
        <v>0</v>
      </c>
      <c r="AN25" s="197"/>
      <c r="AO25" s="197"/>
      <c r="AP25" s="197"/>
      <c r="AQ25" s="197"/>
      <c r="AR25" s="197"/>
      <c r="AS25" s="198"/>
      <c r="AT25" s="195">
        <f t="shared" si="0"/>
        <v>12836490</v>
      </c>
      <c r="AU25" s="195"/>
      <c r="AV25" s="195"/>
      <c r="AW25" s="195"/>
      <c r="AX25" s="195"/>
      <c r="AY25" s="195"/>
      <c r="AZ25" s="195"/>
      <c r="BA25" s="196">
        <v>6607731</v>
      </c>
      <c r="BB25" s="197"/>
      <c r="BC25" s="197"/>
      <c r="BD25" s="197"/>
      <c r="BE25" s="197"/>
      <c r="BF25" s="197"/>
      <c r="BG25" s="198"/>
    </row>
    <row r="26" spans="4:59" s="2" customFormat="1" ht="12.75">
      <c r="D26" s="217" t="s">
        <v>173</v>
      </c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8" t="s">
        <v>174</v>
      </c>
      <c r="AD26" s="218"/>
      <c r="AE26" s="218"/>
      <c r="AF26" s="196">
        <v>0</v>
      </c>
      <c r="AG26" s="197"/>
      <c r="AH26" s="197"/>
      <c r="AI26" s="197"/>
      <c r="AJ26" s="197"/>
      <c r="AK26" s="197"/>
      <c r="AL26" s="198"/>
      <c r="AM26" s="196">
        <v>0</v>
      </c>
      <c r="AN26" s="197"/>
      <c r="AO26" s="197"/>
      <c r="AP26" s="197"/>
      <c r="AQ26" s="197"/>
      <c r="AR26" s="197"/>
      <c r="AS26" s="198"/>
      <c r="AT26" s="195">
        <f t="shared" si="0"/>
        <v>0</v>
      </c>
      <c r="AU26" s="195"/>
      <c r="AV26" s="195"/>
      <c r="AW26" s="195"/>
      <c r="AX26" s="195"/>
      <c r="AY26" s="195"/>
      <c r="AZ26" s="195"/>
      <c r="BA26" s="196">
        <v>0</v>
      </c>
      <c r="BB26" s="197"/>
      <c r="BC26" s="197"/>
      <c r="BD26" s="197"/>
      <c r="BE26" s="197"/>
      <c r="BF26" s="197"/>
      <c r="BG26" s="198"/>
    </row>
    <row r="27" spans="4:59" s="2" customFormat="1" ht="12.75">
      <c r="D27" s="217" t="s">
        <v>175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8" t="s">
        <v>103</v>
      </c>
      <c r="AD27" s="218"/>
      <c r="AE27" s="218"/>
      <c r="AF27" s="196">
        <v>134128</v>
      </c>
      <c r="AG27" s="197"/>
      <c r="AH27" s="197"/>
      <c r="AI27" s="197"/>
      <c r="AJ27" s="197"/>
      <c r="AK27" s="197"/>
      <c r="AL27" s="198"/>
      <c r="AM27" s="196">
        <v>0</v>
      </c>
      <c r="AN27" s="197"/>
      <c r="AO27" s="197"/>
      <c r="AP27" s="197"/>
      <c r="AQ27" s="197"/>
      <c r="AR27" s="197"/>
      <c r="AS27" s="198"/>
      <c r="AT27" s="195">
        <f t="shared" si="0"/>
        <v>134128</v>
      </c>
      <c r="AU27" s="195"/>
      <c r="AV27" s="195"/>
      <c r="AW27" s="195"/>
      <c r="AX27" s="195"/>
      <c r="AY27" s="195"/>
      <c r="AZ27" s="195"/>
      <c r="BA27" s="196">
        <v>151667</v>
      </c>
      <c r="BB27" s="197"/>
      <c r="BC27" s="197"/>
      <c r="BD27" s="197"/>
      <c r="BE27" s="197"/>
      <c r="BF27" s="197"/>
      <c r="BG27" s="198"/>
    </row>
    <row r="28" spans="4:59" s="2" customFormat="1" ht="12.75">
      <c r="D28" s="217" t="s">
        <v>176</v>
      </c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0" t="s">
        <v>177</v>
      </c>
      <c r="AD28" s="210"/>
      <c r="AE28" s="210"/>
      <c r="AF28" s="189">
        <f>SUM(AF29:AL30)</f>
        <v>35746334</v>
      </c>
      <c r="AG28" s="189"/>
      <c r="AH28" s="189"/>
      <c r="AI28" s="189"/>
      <c r="AJ28" s="189"/>
      <c r="AK28" s="189"/>
      <c r="AL28" s="189"/>
      <c r="AM28" s="189">
        <f>SUM(AM29:AS30)</f>
        <v>0</v>
      </c>
      <c r="AN28" s="189"/>
      <c r="AO28" s="189"/>
      <c r="AP28" s="189"/>
      <c r="AQ28" s="189"/>
      <c r="AR28" s="189"/>
      <c r="AS28" s="189"/>
      <c r="AT28" s="189">
        <f t="shared" si="0"/>
        <v>35746334</v>
      </c>
      <c r="AU28" s="189"/>
      <c r="AV28" s="189"/>
      <c r="AW28" s="189"/>
      <c r="AX28" s="189"/>
      <c r="AY28" s="189"/>
      <c r="AZ28" s="189"/>
      <c r="BA28" s="211">
        <f>SUM(BA29:BG30)</f>
        <v>33296340</v>
      </c>
      <c r="BB28" s="212"/>
      <c r="BC28" s="212"/>
      <c r="BD28" s="212"/>
      <c r="BE28" s="212"/>
      <c r="BF28" s="212"/>
      <c r="BG28" s="213"/>
    </row>
    <row r="29" spans="4:59" s="2" customFormat="1" ht="12.75">
      <c r="D29" s="217" t="s">
        <v>178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8" t="s">
        <v>138</v>
      </c>
      <c r="AD29" s="218"/>
      <c r="AE29" s="218"/>
      <c r="AF29" s="196">
        <v>35746334</v>
      </c>
      <c r="AG29" s="197"/>
      <c r="AH29" s="197"/>
      <c r="AI29" s="197"/>
      <c r="AJ29" s="197"/>
      <c r="AK29" s="197"/>
      <c r="AL29" s="198"/>
      <c r="AM29" s="196">
        <v>0</v>
      </c>
      <c r="AN29" s="197"/>
      <c r="AO29" s="197"/>
      <c r="AP29" s="197"/>
      <c r="AQ29" s="197"/>
      <c r="AR29" s="197"/>
      <c r="AS29" s="198"/>
      <c r="AT29" s="195">
        <f t="shared" si="0"/>
        <v>35746334</v>
      </c>
      <c r="AU29" s="195"/>
      <c r="AV29" s="195"/>
      <c r="AW29" s="195"/>
      <c r="AX29" s="195"/>
      <c r="AY29" s="195"/>
      <c r="AZ29" s="195"/>
      <c r="BA29" s="196">
        <v>33296340</v>
      </c>
      <c r="BB29" s="219"/>
      <c r="BC29" s="219"/>
      <c r="BD29" s="219"/>
      <c r="BE29" s="219"/>
      <c r="BF29" s="219"/>
      <c r="BG29" s="220"/>
    </row>
    <row r="30" spans="4:59" s="2" customFormat="1" ht="12.75">
      <c r="D30" s="217" t="s">
        <v>179</v>
      </c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8" t="s">
        <v>180</v>
      </c>
      <c r="AD30" s="218"/>
      <c r="AE30" s="218"/>
      <c r="AF30" s="196">
        <v>0</v>
      </c>
      <c r="AG30" s="197"/>
      <c r="AH30" s="197"/>
      <c r="AI30" s="197"/>
      <c r="AJ30" s="197"/>
      <c r="AK30" s="197"/>
      <c r="AL30" s="198"/>
      <c r="AM30" s="196">
        <v>0</v>
      </c>
      <c r="AN30" s="197"/>
      <c r="AO30" s="197"/>
      <c r="AP30" s="197"/>
      <c r="AQ30" s="197"/>
      <c r="AR30" s="197"/>
      <c r="AS30" s="198"/>
      <c r="AT30" s="195">
        <f t="shared" si="0"/>
        <v>0</v>
      </c>
      <c r="AU30" s="195"/>
      <c r="AV30" s="195"/>
      <c r="AW30" s="195"/>
      <c r="AX30" s="195"/>
      <c r="AY30" s="195"/>
      <c r="AZ30" s="195"/>
      <c r="BA30" s="196">
        <v>0</v>
      </c>
      <c r="BB30" s="197"/>
      <c r="BC30" s="197"/>
      <c r="BD30" s="197"/>
      <c r="BE30" s="197"/>
      <c r="BF30" s="197"/>
      <c r="BG30" s="198"/>
    </row>
    <row r="31" spans="4:59" s="2" customFormat="1" ht="30.75" customHeight="1">
      <c r="D31" s="221" t="s">
        <v>181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0" t="s">
        <v>182</v>
      </c>
      <c r="AD31" s="210"/>
      <c r="AE31" s="210"/>
      <c r="AF31" s="189">
        <f>SUM(AF32:AL33)</f>
        <v>2458343</v>
      </c>
      <c r="AG31" s="189"/>
      <c r="AH31" s="189"/>
      <c r="AI31" s="189"/>
      <c r="AJ31" s="189"/>
      <c r="AK31" s="189"/>
      <c r="AL31" s="189"/>
      <c r="AM31" s="189">
        <f>SUM(AM32:AS33)</f>
        <v>898137</v>
      </c>
      <c r="AN31" s="189"/>
      <c r="AO31" s="189"/>
      <c r="AP31" s="189"/>
      <c r="AQ31" s="189"/>
      <c r="AR31" s="189"/>
      <c r="AS31" s="189"/>
      <c r="AT31" s="189">
        <f t="shared" si="0"/>
        <v>1560206</v>
      </c>
      <c r="AU31" s="189"/>
      <c r="AV31" s="189"/>
      <c r="AW31" s="189"/>
      <c r="AX31" s="189"/>
      <c r="AY31" s="189"/>
      <c r="AZ31" s="189"/>
      <c r="BA31" s="211">
        <f>SUM(BA32:BG33)</f>
        <v>1585772</v>
      </c>
      <c r="BB31" s="212"/>
      <c r="BC31" s="212"/>
      <c r="BD31" s="212"/>
      <c r="BE31" s="212"/>
      <c r="BF31" s="212"/>
      <c r="BG31" s="213"/>
    </row>
    <row r="32" spans="4:59" s="2" customFormat="1" ht="28.5" customHeight="1">
      <c r="D32" s="221" t="s">
        <v>183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8" t="s">
        <v>99</v>
      </c>
      <c r="AD32" s="218"/>
      <c r="AE32" s="218"/>
      <c r="AF32" s="196">
        <v>2458343</v>
      </c>
      <c r="AG32" s="197"/>
      <c r="AH32" s="197"/>
      <c r="AI32" s="197"/>
      <c r="AJ32" s="197"/>
      <c r="AK32" s="197"/>
      <c r="AL32" s="198"/>
      <c r="AM32" s="196">
        <v>898137</v>
      </c>
      <c r="AN32" s="197"/>
      <c r="AO32" s="197"/>
      <c r="AP32" s="197"/>
      <c r="AQ32" s="197"/>
      <c r="AR32" s="197"/>
      <c r="AS32" s="198"/>
      <c r="AT32" s="195">
        <f t="shared" si="0"/>
        <v>1560206</v>
      </c>
      <c r="AU32" s="195"/>
      <c r="AV32" s="195"/>
      <c r="AW32" s="195"/>
      <c r="AX32" s="195"/>
      <c r="AY32" s="195"/>
      <c r="AZ32" s="195"/>
      <c r="BA32" s="196">
        <v>1585772</v>
      </c>
      <c r="BB32" s="197"/>
      <c r="BC32" s="197"/>
      <c r="BD32" s="197"/>
      <c r="BE32" s="197"/>
      <c r="BF32" s="197"/>
      <c r="BG32" s="198"/>
    </row>
    <row r="33" spans="4:59" s="2" customFormat="1" ht="27" customHeight="1">
      <c r="D33" s="221" t="s">
        <v>184</v>
      </c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8" t="s">
        <v>122</v>
      </c>
      <c r="AD33" s="218"/>
      <c r="AE33" s="218"/>
      <c r="AF33" s="196">
        <v>0</v>
      </c>
      <c r="AG33" s="197"/>
      <c r="AH33" s="197"/>
      <c r="AI33" s="197"/>
      <c r="AJ33" s="197"/>
      <c r="AK33" s="197"/>
      <c r="AL33" s="198"/>
      <c r="AM33" s="196">
        <v>0</v>
      </c>
      <c r="AN33" s="197"/>
      <c r="AO33" s="197"/>
      <c r="AP33" s="197"/>
      <c r="AQ33" s="197"/>
      <c r="AR33" s="197"/>
      <c r="AS33" s="198"/>
      <c r="AT33" s="195">
        <f t="shared" si="0"/>
        <v>0</v>
      </c>
      <c r="AU33" s="195"/>
      <c r="AV33" s="195"/>
      <c r="AW33" s="195"/>
      <c r="AX33" s="195"/>
      <c r="AY33" s="195"/>
      <c r="AZ33" s="195"/>
      <c r="BA33" s="196">
        <v>0</v>
      </c>
      <c r="BB33" s="197"/>
      <c r="BC33" s="197"/>
      <c r="BD33" s="197"/>
      <c r="BE33" s="197"/>
      <c r="BF33" s="197"/>
      <c r="BG33" s="198"/>
    </row>
    <row r="34" spans="4:59" s="2" customFormat="1" ht="12.75">
      <c r="D34" s="217" t="s">
        <v>185</v>
      </c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0" t="s">
        <v>186</v>
      </c>
      <c r="AD34" s="210"/>
      <c r="AE34" s="210"/>
      <c r="AF34" s="189">
        <f>SUM(AF35:AL37)</f>
        <v>170555392</v>
      </c>
      <c r="AG34" s="189"/>
      <c r="AH34" s="189"/>
      <c r="AI34" s="189"/>
      <c r="AJ34" s="189"/>
      <c r="AK34" s="189"/>
      <c r="AL34" s="189"/>
      <c r="AM34" s="189">
        <f>SUM(AM35:AS37)</f>
        <v>26092565</v>
      </c>
      <c r="AN34" s="189"/>
      <c r="AO34" s="189"/>
      <c r="AP34" s="189"/>
      <c r="AQ34" s="189"/>
      <c r="AR34" s="189"/>
      <c r="AS34" s="189"/>
      <c r="AT34" s="189">
        <f t="shared" si="0"/>
        <v>144462827</v>
      </c>
      <c r="AU34" s="189"/>
      <c r="AV34" s="189"/>
      <c r="AW34" s="189"/>
      <c r="AX34" s="189"/>
      <c r="AY34" s="189"/>
      <c r="AZ34" s="189"/>
      <c r="BA34" s="211">
        <f>SUM(BA35:BG37)</f>
        <v>123300446</v>
      </c>
      <c r="BB34" s="212"/>
      <c r="BC34" s="212"/>
      <c r="BD34" s="212"/>
      <c r="BE34" s="212"/>
      <c r="BF34" s="212"/>
      <c r="BG34" s="213"/>
    </row>
    <row r="35" spans="4:59" s="2" customFormat="1" ht="12.75">
      <c r="D35" s="217" t="s">
        <v>187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8" t="s">
        <v>92</v>
      </c>
      <c r="AD35" s="218"/>
      <c r="AE35" s="218"/>
      <c r="AF35" s="196">
        <v>108884365</v>
      </c>
      <c r="AG35" s="197"/>
      <c r="AH35" s="197"/>
      <c r="AI35" s="197"/>
      <c r="AJ35" s="197"/>
      <c r="AK35" s="197"/>
      <c r="AL35" s="198"/>
      <c r="AM35" s="196">
        <v>10283944</v>
      </c>
      <c r="AN35" s="197"/>
      <c r="AO35" s="197"/>
      <c r="AP35" s="197"/>
      <c r="AQ35" s="197"/>
      <c r="AR35" s="197"/>
      <c r="AS35" s="198"/>
      <c r="AT35" s="195">
        <f t="shared" si="0"/>
        <v>98600421</v>
      </c>
      <c r="AU35" s="195"/>
      <c r="AV35" s="195"/>
      <c r="AW35" s="195"/>
      <c r="AX35" s="195"/>
      <c r="AY35" s="195"/>
      <c r="AZ35" s="195"/>
      <c r="BA35" s="196">
        <v>76557649</v>
      </c>
      <c r="BB35" s="197"/>
      <c r="BC35" s="197"/>
      <c r="BD35" s="197"/>
      <c r="BE35" s="197"/>
      <c r="BF35" s="197"/>
      <c r="BG35" s="198"/>
    </row>
    <row r="36" spans="4:59" s="2" customFormat="1" ht="16.5" customHeight="1">
      <c r="D36" s="221" t="s">
        <v>188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8" t="s">
        <v>189</v>
      </c>
      <c r="AD36" s="218"/>
      <c r="AE36" s="218"/>
      <c r="AF36" s="196">
        <v>61639779</v>
      </c>
      <c r="AG36" s="197"/>
      <c r="AH36" s="197"/>
      <c r="AI36" s="197"/>
      <c r="AJ36" s="197"/>
      <c r="AK36" s="197"/>
      <c r="AL36" s="198"/>
      <c r="AM36" s="196">
        <v>15808621</v>
      </c>
      <c r="AN36" s="197"/>
      <c r="AO36" s="197"/>
      <c r="AP36" s="197"/>
      <c r="AQ36" s="197"/>
      <c r="AR36" s="197"/>
      <c r="AS36" s="198"/>
      <c r="AT36" s="195">
        <f t="shared" si="0"/>
        <v>45831158</v>
      </c>
      <c r="AU36" s="195"/>
      <c r="AV36" s="195"/>
      <c r="AW36" s="195"/>
      <c r="AX36" s="195"/>
      <c r="AY36" s="195"/>
      <c r="AZ36" s="195"/>
      <c r="BA36" s="196">
        <v>46702929</v>
      </c>
      <c r="BB36" s="197"/>
      <c r="BC36" s="197"/>
      <c r="BD36" s="197"/>
      <c r="BE36" s="197"/>
      <c r="BF36" s="197"/>
      <c r="BG36" s="198"/>
    </row>
    <row r="37" spans="4:59" s="2" customFormat="1" ht="12.75">
      <c r="D37" s="217" t="s">
        <v>190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8" t="s">
        <v>139</v>
      </c>
      <c r="AD37" s="218"/>
      <c r="AE37" s="218"/>
      <c r="AF37" s="196">
        <v>31248</v>
      </c>
      <c r="AG37" s="197"/>
      <c r="AH37" s="197"/>
      <c r="AI37" s="197"/>
      <c r="AJ37" s="197"/>
      <c r="AK37" s="197"/>
      <c r="AL37" s="198"/>
      <c r="AM37" s="196">
        <v>0</v>
      </c>
      <c r="AN37" s="197"/>
      <c r="AO37" s="197"/>
      <c r="AP37" s="197"/>
      <c r="AQ37" s="197"/>
      <c r="AR37" s="197"/>
      <c r="AS37" s="198"/>
      <c r="AT37" s="195">
        <f t="shared" si="0"/>
        <v>31248</v>
      </c>
      <c r="AU37" s="195"/>
      <c r="AV37" s="195"/>
      <c r="AW37" s="195"/>
      <c r="AX37" s="195"/>
      <c r="AY37" s="195"/>
      <c r="AZ37" s="195"/>
      <c r="BA37" s="196">
        <v>39868</v>
      </c>
      <c r="BB37" s="197"/>
      <c r="BC37" s="197"/>
      <c r="BD37" s="197"/>
      <c r="BE37" s="197"/>
      <c r="BF37" s="197"/>
      <c r="BG37" s="198"/>
    </row>
    <row r="38" spans="4:59" s="2" customFormat="1" ht="12.75">
      <c r="D38" s="217" t="s">
        <v>7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0" t="s">
        <v>191</v>
      </c>
      <c r="AD38" s="210"/>
      <c r="AE38" s="210"/>
      <c r="AF38" s="189">
        <f>SUM(AF39:AL41)</f>
        <v>49562698</v>
      </c>
      <c r="AG38" s="189"/>
      <c r="AH38" s="189"/>
      <c r="AI38" s="189"/>
      <c r="AJ38" s="189"/>
      <c r="AK38" s="189"/>
      <c r="AL38" s="189"/>
      <c r="AM38" s="189">
        <f>SUM(AM39:AS41)</f>
        <v>1320694</v>
      </c>
      <c r="AN38" s="189"/>
      <c r="AO38" s="189"/>
      <c r="AP38" s="189"/>
      <c r="AQ38" s="189"/>
      <c r="AR38" s="189"/>
      <c r="AS38" s="189"/>
      <c r="AT38" s="189">
        <f t="shared" si="0"/>
        <v>48242004</v>
      </c>
      <c r="AU38" s="189"/>
      <c r="AV38" s="189"/>
      <c r="AW38" s="189"/>
      <c r="AX38" s="189"/>
      <c r="AY38" s="189"/>
      <c r="AZ38" s="189"/>
      <c r="BA38" s="211">
        <f>SUM(BA39:BG41)</f>
        <v>41906772</v>
      </c>
      <c r="BB38" s="212"/>
      <c r="BC38" s="212"/>
      <c r="BD38" s="212"/>
      <c r="BE38" s="212"/>
      <c r="BF38" s="212"/>
      <c r="BG38" s="213"/>
    </row>
    <row r="39" spans="4:59" s="2" customFormat="1" ht="12.75">
      <c r="D39" s="217" t="s">
        <v>192</v>
      </c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8" t="s">
        <v>91</v>
      </c>
      <c r="AD39" s="218"/>
      <c r="AE39" s="218"/>
      <c r="AF39" s="196">
        <v>47582751</v>
      </c>
      <c r="AG39" s="197"/>
      <c r="AH39" s="197"/>
      <c r="AI39" s="197"/>
      <c r="AJ39" s="197"/>
      <c r="AK39" s="197"/>
      <c r="AL39" s="198"/>
      <c r="AM39" s="196">
        <v>1346683</v>
      </c>
      <c r="AN39" s="197"/>
      <c r="AO39" s="197"/>
      <c r="AP39" s="197"/>
      <c r="AQ39" s="197"/>
      <c r="AR39" s="197"/>
      <c r="AS39" s="198"/>
      <c r="AT39" s="195">
        <f t="shared" si="0"/>
        <v>46236068</v>
      </c>
      <c r="AU39" s="195"/>
      <c r="AV39" s="195"/>
      <c r="AW39" s="195"/>
      <c r="AX39" s="195"/>
      <c r="AY39" s="195"/>
      <c r="AZ39" s="195"/>
      <c r="BA39" s="196">
        <v>39901967</v>
      </c>
      <c r="BB39" s="197"/>
      <c r="BC39" s="197"/>
      <c r="BD39" s="197"/>
      <c r="BE39" s="197"/>
      <c r="BF39" s="197"/>
      <c r="BG39" s="198"/>
    </row>
    <row r="40" spans="4:59" s="2" customFormat="1" ht="15" customHeight="1">
      <c r="D40" s="221" t="s">
        <v>193</v>
      </c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8" t="s">
        <v>134</v>
      </c>
      <c r="AD40" s="218"/>
      <c r="AE40" s="218"/>
      <c r="AF40" s="196">
        <v>1979947</v>
      </c>
      <c r="AG40" s="197"/>
      <c r="AH40" s="197"/>
      <c r="AI40" s="197"/>
      <c r="AJ40" s="197"/>
      <c r="AK40" s="197"/>
      <c r="AL40" s="198"/>
      <c r="AM40" s="196">
        <v>-25989</v>
      </c>
      <c r="AN40" s="197"/>
      <c r="AO40" s="197"/>
      <c r="AP40" s="197"/>
      <c r="AQ40" s="197"/>
      <c r="AR40" s="197"/>
      <c r="AS40" s="198"/>
      <c r="AT40" s="195">
        <f t="shared" si="0"/>
        <v>2005936</v>
      </c>
      <c r="AU40" s="195"/>
      <c r="AV40" s="195"/>
      <c r="AW40" s="195"/>
      <c r="AX40" s="195"/>
      <c r="AY40" s="195"/>
      <c r="AZ40" s="195"/>
      <c r="BA40" s="196">
        <v>2004805</v>
      </c>
      <c r="BB40" s="197"/>
      <c r="BC40" s="197"/>
      <c r="BD40" s="197"/>
      <c r="BE40" s="197"/>
      <c r="BF40" s="197"/>
      <c r="BG40" s="198"/>
    </row>
    <row r="41" spans="4:59" s="2" customFormat="1" ht="12.75">
      <c r="D41" s="217" t="s">
        <v>194</v>
      </c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8" t="s">
        <v>195</v>
      </c>
      <c r="AD41" s="218"/>
      <c r="AE41" s="218"/>
      <c r="AF41" s="196">
        <v>0</v>
      </c>
      <c r="AG41" s="197"/>
      <c r="AH41" s="197"/>
      <c r="AI41" s="197"/>
      <c r="AJ41" s="197"/>
      <c r="AK41" s="197"/>
      <c r="AL41" s="198"/>
      <c r="AM41" s="196">
        <v>0</v>
      </c>
      <c r="AN41" s="197"/>
      <c r="AO41" s="197"/>
      <c r="AP41" s="197"/>
      <c r="AQ41" s="197"/>
      <c r="AR41" s="197"/>
      <c r="AS41" s="198"/>
      <c r="AT41" s="195">
        <f t="shared" si="0"/>
        <v>0</v>
      </c>
      <c r="AU41" s="195"/>
      <c r="AV41" s="195"/>
      <c r="AW41" s="195"/>
      <c r="AX41" s="195"/>
      <c r="AY41" s="195"/>
      <c r="AZ41" s="195"/>
      <c r="BA41" s="196">
        <v>0</v>
      </c>
      <c r="BB41" s="197"/>
      <c r="BC41" s="197"/>
      <c r="BD41" s="197"/>
      <c r="BE41" s="197"/>
      <c r="BF41" s="197"/>
      <c r="BG41" s="198"/>
    </row>
    <row r="42" spans="4:59" s="2" customFormat="1" ht="12.75">
      <c r="D42" s="217" t="s">
        <v>8</v>
      </c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0" t="s">
        <v>196</v>
      </c>
      <c r="AD42" s="210"/>
      <c r="AE42" s="210"/>
      <c r="AF42" s="189">
        <f>SUM(AF43:AL49)</f>
        <v>141171724</v>
      </c>
      <c r="AG42" s="189"/>
      <c r="AH42" s="189"/>
      <c r="AI42" s="189"/>
      <c r="AJ42" s="189"/>
      <c r="AK42" s="189"/>
      <c r="AL42" s="189"/>
      <c r="AM42" s="189">
        <f>SUM(AM43:AS49)</f>
        <v>2100173</v>
      </c>
      <c r="AN42" s="189"/>
      <c r="AO42" s="189"/>
      <c r="AP42" s="189"/>
      <c r="AQ42" s="189"/>
      <c r="AR42" s="189"/>
      <c r="AS42" s="189"/>
      <c r="AT42" s="189">
        <f t="shared" si="0"/>
        <v>139071551</v>
      </c>
      <c r="AU42" s="189"/>
      <c r="AV42" s="189"/>
      <c r="AW42" s="189"/>
      <c r="AX42" s="189"/>
      <c r="AY42" s="189"/>
      <c r="AZ42" s="189"/>
      <c r="BA42" s="211">
        <f>SUM(BA43:BG49)</f>
        <v>125426450</v>
      </c>
      <c r="BB42" s="212"/>
      <c r="BC42" s="212"/>
      <c r="BD42" s="212"/>
      <c r="BE42" s="212"/>
      <c r="BF42" s="212"/>
      <c r="BG42" s="213"/>
    </row>
    <row r="43" spans="4:59" s="2" customFormat="1" ht="12.75">
      <c r="D43" s="217" t="s">
        <v>197</v>
      </c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8" t="s">
        <v>141</v>
      </c>
      <c r="AD43" s="218"/>
      <c r="AE43" s="218"/>
      <c r="AF43" s="196">
        <v>0</v>
      </c>
      <c r="AG43" s="197"/>
      <c r="AH43" s="197"/>
      <c r="AI43" s="197"/>
      <c r="AJ43" s="197"/>
      <c r="AK43" s="197"/>
      <c r="AL43" s="198"/>
      <c r="AM43" s="196">
        <v>0</v>
      </c>
      <c r="AN43" s="197"/>
      <c r="AO43" s="197"/>
      <c r="AP43" s="197"/>
      <c r="AQ43" s="197"/>
      <c r="AR43" s="197"/>
      <c r="AS43" s="198"/>
      <c r="AT43" s="195">
        <f t="shared" si="0"/>
        <v>0</v>
      </c>
      <c r="AU43" s="195"/>
      <c r="AV43" s="195"/>
      <c r="AW43" s="195"/>
      <c r="AX43" s="195"/>
      <c r="AY43" s="195"/>
      <c r="AZ43" s="195"/>
      <c r="BA43" s="196">
        <v>0</v>
      </c>
      <c r="BB43" s="197"/>
      <c r="BC43" s="197"/>
      <c r="BD43" s="197"/>
      <c r="BE43" s="197"/>
      <c r="BF43" s="197"/>
      <c r="BG43" s="198"/>
    </row>
    <row r="44" spans="4:59" s="2" customFormat="1" ht="12.75">
      <c r="D44" s="217" t="s">
        <v>198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8" t="s">
        <v>199</v>
      </c>
      <c r="AD44" s="218"/>
      <c r="AE44" s="218"/>
      <c r="AF44" s="196">
        <v>0</v>
      </c>
      <c r="AG44" s="197"/>
      <c r="AH44" s="197"/>
      <c r="AI44" s="197"/>
      <c r="AJ44" s="197"/>
      <c r="AK44" s="197"/>
      <c r="AL44" s="198"/>
      <c r="AM44" s="196">
        <v>0</v>
      </c>
      <c r="AN44" s="197"/>
      <c r="AO44" s="197"/>
      <c r="AP44" s="197"/>
      <c r="AQ44" s="197"/>
      <c r="AR44" s="197"/>
      <c r="AS44" s="198"/>
      <c r="AT44" s="195">
        <f t="shared" si="0"/>
        <v>0</v>
      </c>
      <c r="AU44" s="195"/>
      <c r="AV44" s="195"/>
      <c r="AW44" s="195"/>
      <c r="AX44" s="195"/>
      <c r="AY44" s="195"/>
      <c r="AZ44" s="195"/>
      <c r="BA44" s="196">
        <v>0</v>
      </c>
      <c r="BB44" s="197"/>
      <c r="BC44" s="197"/>
      <c r="BD44" s="197"/>
      <c r="BE44" s="197"/>
      <c r="BF44" s="197"/>
      <c r="BG44" s="198"/>
    </row>
    <row r="45" spans="4:59" s="2" customFormat="1" ht="18" customHeight="1">
      <c r="D45" s="221" t="s">
        <v>200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8" t="s">
        <v>201</v>
      </c>
      <c r="AD45" s="218"/>
      <c r="AE45" s="218"/>
      <c r="AF45" s="196">
        <v>139343622</v>
      </c>
      <c r="AG45" s="197"/>
      <c r="AH45" s="197"/>
      <c r="AI45" s="197"/>
      <c r="AJ45" s="197"/>
      <c r="AK45" s="197"/>
      <c r="AL45" s="198"/>
      <c r="AM45" s="196">
        <v>2096747</v>
      </c>
      <c r="AN45" s="197"/>
      <c r="AO45" s="197"/>
      <c r="AP45" s="197"/>
      <c r="AQ45" s="197"/>
      <c r="AR45" s="197"/>
      <c r="AS45" s="198"/>
      <c r="AT45" s="195">
        <f t="shared" si="0"/>
        <v>137246875</v>
      </c>
      <c r="AU45" s="195"/>
      <c r="AV45" s="195"/>
      <c r="AW45" s="195"/>
      <c r="AX45" s="195"/>
      <c r="AY45" s="195"/>
      <c r="AZ45" s="195"/>
      <c r="BA45" s="196">
        <v>123805028</v>
      </c>
      <c r="BB45" s="197"/>
      <c r="BC45" s="197"/>
      <c r="BD45" s="197"/>
      <c r="BE45" s="197"/>
      <c r="BF45" s="197"/>
      <c r="BG45" s="198"/>
    </row>
    <row r="46" spans="4:59" s="2" customFormat="1" ht="12.75">
      <c r="D46" s="217" t="s">
        <v>202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8" t="s">
        <v>101</v>
      </c>
      <c r="AD46" s="218"/>
      <c r="AE46" s="218"/>
      <c r="AF46" s="196">
        <v>1828102</v>
      </c>
      <c r="AG46" s="197"/>
      <c r="AH46" s="197"/>
      <c r="AI46" s="197"/>
      <c r="AJ46" s="197"/>
      <c r="AK46" s="197"/>
      <c r="AL46" s="198"/>
      <c r="AM46" s="196">
        <v>3426</v>
      </c>
      <c r="AN46" s="197"/>
      <c r="AO46" s="197"/>
      <c r="AP46" s="197"/>
      <c r="AQ46" s="197"/>
      <c r="AR46" s="197"/>
      <c r="AS46" s="198"/>
      <c r="AT46" s="195">
        <f t="shared" si="0"/>
        <v>1824676</v>
      </c>
      <c r="AU46" s="195"/>
      <c r="AV46" s="195"/>
      <c r="AW46" s="195"/>
      <c r="AX46" s="195"/>
      <c r="AY46" s="195"/>
      <c r="AZ46" s="195"/>
      <c r="BA46" s="196">
        <v>1621422</v>
      </c>
      <c r="BB46" s="197"/>
      <c r="BC46" s="197"/>
      <c r="BD46" s="197"/>
      <c r="BE46" s="197"/>
      <c r="BF46" s="197"/>
      <c r="BG46" s="198"/>
    </row>
    <row r="47" spans="4:59" s="2" customFormat="1" ht="12.75">
      <c r="D47" s="217" t="s">
        <v>203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8" t="s">
        <v>204</v>
      </c>
      <c r="AD47" s="218"/>
      <c r="AE47" s="218"/>
      <c r="AF47" s="196">
        <v>0</v>
      </c>
      <c r="AG47" s="197"/>
      <c r="AH47" s="197"/>
      <c r="AI47" s="197"/>
      <c r="AJ47" s="197"/>
      <c r="AK47" s="197"/>
      <c r="AL47" s="198"/>
      <c r="AM47" s="196">
        <v>0</v>
      </c>
      <c r="AN47" s="197"/>
      <c r="AO47" s="197"/>
      <c r="AP47" s="197"/>
      <c r="AQ47" s="197"/>
      <c r="AR47" s="197"/>
      <c r="AS47" s="198"/>
      <c r="AT47" s="195">
        <f t="shared" si="0"/>
        <v>0</v>
      </c>
      <c r="AU47" s="195"/>
      <c r="AV47" s="195"/>
      <c r="AW47" s="195"/>
      <c r="AX47" s="195"/>
      <c r="AY47" s="195"/>
      <c r="AZ47" s="195"/>
      <c r="BA47" s="196">
        <v>0</v>
      </c>
      <c r="BB47" s="197"/>
      <c r="BC47" s="197"/>
      <c r="BD47" s="197"/>
      <c r="BE47" s="197"/>
      <c r="BF47" s="197"/>
      <c r="BG47" s="198"/>
    </row>
    <row r="48" spans="4:59" s="2" customFormat="1" ht="15" customHeight="1">
      <c r="D48" s="221" t="s">
        <v>205</v>
      </c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8" t="s">
        <v>206</v>
      </c>
      <c r="AD48" s="218"/>
      <c r="AE48" s="218"/>
      <c r="AF48" s="196">
        <v>0</v>
      </c>
      <c r="AG48" s="197"/>
      <c r="AH48" s="197"/>
      <c r="AI48" s="197"/>
      <c r="AJ48" s="197"/>
      <c r="AK48" s="197"/>
      <c r="AL48" s="198"/>
      <c r="AM48" s="196">
        <v>0</v>
      </c>
      <c r="AN48" s="197"/>
      <c r="AO48" s="197"/>
      <c r="AP48" s="197"/>
      <c r="AQ48" s="197"/>
      <c r="AR48" s="197"/>
      <c r="AS48" s="198"/>
      <c r="AT48" s="195">
        <f t="shared" si="0"/>
        <v>0</v>
      </c>
      <c r="AU48" s="195"/>
      <c r="AV48" s="195"/>
      <c r="AW48" s="195"/>
      <c r="AX48" s="195"/>
      <c r="AY48" s="195"/>
      <c r="AZ48" s="195"/>
      <c r="BA48" s="196">
        <v>0</v>
      </c>
      <c r="BB48" s="197"/>
      <c r="BC48" s="197"/>
      <c r="BD48" s="197"/>
      <c r="BE48" s="197"/>
      <c r="BF48" s="197"/>
      <c r="BG48" s="198"/>
    </row>
    <row r="49" spans="4:59" s="2" customFormat="1" ht="12.75">
      <c r="D49" s="217" t="s">
        <v>207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8" t="s">
        <v>100</v>
      </c>
      <c r="AD49" s="218"/>
      <c r="AE49" s="218"/>
      <c r="AF49" s="196">
        <v>0</v>
      </c>
      <c r="AG49" s="197"/>
      <c r="AH49" s="197"/>
      <c r="AI49" s="197"/>
      <c r="AJ49" s="197"/>
      <c r="AK49" s="197"/>
      <c r="AL49" s="198"/>
      <c r="AM49" s="196">
        <v>0</v>
      </c>
      <c r="AN49" s="197"/>
      <c r="AO49" s="197"/>
      <c r="AP49" s="197"/>
      <c r="AQ49" s="197"/>
      <c r="AR49" s="197"/>
      <c r="AS49" s="198"/>
      <c r="AT49" s="195">
        <f>AF49-AM49</f>
        <v>0</v>
      </c>
      <c r="AU49" s="195"/>
      <c r="AV49" s="195"/>
      <c r="AW49" s="195"/>
      <c r="AX49" s="195"/>
      <c r="AY49" s="195"/>
      <c r="AZ49" s="195"/>
      <c r="BA49" s="196">
        <v>0</v>
      </c>
      <c r="BB49" s="197"/>
      <c r="BC49" s="197"/>
      <c r="BD49" s="197"/>
      <c r="BE49" s="197"/>
      <c r="BF49" s="197"/>
      <c r="BG49" s="198"/>
    </row>
    <row r="50" spans="4:59" s="2" customFormat="1" ht="12.75">
      <c r="D50" s="217" t="s">
        <v>208</v>
      </c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8" t="s">
        <v>93</v>
      </c>
      <c r="AD50" s="218"/>
      <c r="AE50" s="218"/>
      <c r="AF50" s="196">
        <v>2338730</v>
      </c>
      <c r="AG50" s="197"/>
      <c r="AH50" s="197"/>
      <c r="AI50" s="197"/>
      <c r="AJ50" s="197"/>
      <c r="AK50" s="197"/>
      <c r="AL50" s="198"/>
      <c r="AM50" s="196">
        <v>352294</v>
      </c>
      <c r="AN50" s="197"/>
      <c r="AO50" s="197"/>
      <c r="AP50" s="197"/>
      <c r="AQ50" s="197"/>
      <c r="AR50" s="197"/>
      <c r="AS50" s="198"/>
      <c r="AT50" s="195">
        <f>AF50-AM50</f>
        <v>1986436</v>
      </c>
      <c r="AU50" s="195"/>
      <c r="AV50" s="195"/>
      <c r="AW50" s="195"/>
      <c r="AX50" s="195"/>
      <c r="AY50" s="195"/>
      <c r="AZ50" s="195"/>
      <c r="BA50" s="196">
        <v>466320</v>
      </c>
      <c r="BB50" s="197"/>
      <c r="BC50" s="197"/>
      <c r="BD50" s="197"/>
      <c r="BE50" s="197"/>
      <c r="BF50" s="197"/>
      <c r="BG50" s="198"/>
    </row>
    <row r="51" spans="4:59" s="2" customFormat="1" ht="12.75">
      <c r="D51" s="217" t="s">
        <v>209</v>
      </c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8" t="s">
        <v>97</v>
      </c>
      <c r="AD51" s="218"/>
      <c r="AE51" s="218"/>
      <c r="AF51" s="196">
        <v>43725</v>
      </c>
      <c r="AG51" s="197"/>
      <c r="AH51" s="197"/>
      <c r="AI51" s="197"/>
      <c r="AJ51" s="197"/>
      <c r="AK51" s="197"/>
      <c r="AL51" s="198"/>
      <c r="AM51" s="196">
        <v>0</v>
      </c>
      <c r="AN51" s="197"/>
      <c r="AO51" s="197"/>
      <c r="AP51" s="197"/>
      <c r="AQ51" s="197"/>
      <c r="AR51" s="197"/>
      <c r="AS51" s="198"/>
      <c r="AT51" s="195">
        <f t="shared" si="0"/>
        <v>43725</v>
      </c>
      <c r="AU51" s="195"/>
      <c r="AV51" s="195"/>
      <c r="AW51" s="195"/>
      <c r="AX51" s="195"/>
      <c r="AY51" s="195"/>
      <c r="AZ51" s="195"/>
      <c r="BA51" s="196">
        <v>43725</v>
      </c>
      <c r="BB51" s="197"/>
      <c r="BC51" s="197"/>
      <c r="BD51" s="197"/>
      <c r="BE51" s="197"/>
      <c r="BF51" s="197"/>
      <c r="BG51" s="198"/>
    </row>
    <row r="52" spans="4:59" s="2" customFormat="1" ht="12.75">
      <c r="D52" s="217" t="s">
        <v>210</v>
      </c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8" t="s">
        <v>211</v>
      </c>
      <c r="AD52" s="218"/>
      <c r="AE52" s="218"/>
      <c r="AF52" s="196">
        <v>0</v>
      </c>
      <c r="AG52" s="197"/>
      <c r="AH52" s="197"/>
      <c r="AI52" s="197"/>
      <c r="AJ52" s="197"/>
      <c r="AK52" s="197"/>
      <c r="AL52" s="198"/>
      <c r="AM52" s="196">
        <v>0</v>
      </c>
      <c r="AN52" s="197"/>
      <c r="AO52" s="197"/>
      <c r="AP52" s="197"/>
      <c r="AQ52" s="197"/>
      <c r="AR52" s="197"/>
      <c r="AS52" s="198"/>
      <c r="AT52" s="195">
        <f t="shared" si="0"/>
        <v>0</v>
      </c>
      <c r="AU52" s="195"/>
      <c r="AV52" s="195"/>
      <c r="AW52" s="195"/>
      <c r="AX52" s="195"/>
      <c r="AY52" s="195"/>
      <c r="AZ52" s="195"/>
      <c r="BA52" s="196">
        <v>0</v>
      </c>
      <c r="BB52" s="197"/>
      <c r="BC52" s="197"/>
      <c r="BD52" s="197"/>
      <c r="BE52" s="197"/>
      <c r="BF52" s="197"/>
      <c r="BG52" s="198"/>
    </row>
    <row r="53" spans="4:59" s="2" customFormat="1" ht="12.75">
      <c r="D53" s="217" t="s">
        <v>212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8" t="s">
        <v>130</v>
      </c>
      <c r="AD53" s="218"/>
      <c r="AE53" s="218"/>
      <c r="AF53" s="196">
        <v>69090</v>
      </c>
      <c r="AG53" s="197"/>
      <c r="AH53" s="197"/>
      <c r="AI53" s="197"/>
      <c r="AJ53" s="197"/>
      <c r="AK53" s="197"/>
      <c r="AL53" s="198"/>
      <c r="AM53" s="196">
        <v>69090</v>
      </c>
      <c r="AN53" s="197"/>
      <c r="AO53" s="197"/>
      <c r="AP53" s="197"/>
      <c r="AQ53" s="197"/>
      <c r="AR53" s="197"/>
      <c r="AS53" s="198"/>
      <c r="AT53" s="195">
        <f t="shared" si="0"/>
        <v>0</v>
      </c>
      <c r="AU53" s="195"/>
      <c r="AV53" s="195"/>
      <c r="AW53" s="195"/>
      <c r="AX53" s="195"/>
      <c r="AY53" s="195"/>
      <c r="AZ53" s="195"/>
      <c r="BA53" s="196">
        <v>0</v>
      </c>
      <c r="BB53" s="197"/>
      <c r="BC53" s="197"/>
      <c r="BD53" s="197"/>
      <c r="BE53" s="197"/>
      <c r="BF53" s="197"/>
      <c r="BG53" s="198"/>
    </row>
    <row r="54" spans="4:59" s="2" customFormat="1" ht="12.75">
      <c r="D54" s="217" t="s">
        <v>213</v>
      </c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8" t="s">
        <v>214</v>
      </c>
      <c r="AD54" s="218"/>
      <c r="AE54" s="218"/>
      <c r="AF54" s="196">
        <v>0</v>
      </c>
      <c r="AG54" s="197"/>
      <c r="AH54" s="197"/>
      <c r="AI54" s="197"/>
      <c r="AJ54" s="197"/>
      <c r="AK54" s="197"/>
      <c r="AL54" s="198"/>
      <c r="AM54" s="196">
        <v>0</v>
      </c>
      <c r="AN54" s="197"/>
      <c r="AO54" s="197"/>
      <c r="AP54" s="197"/>
      <c r="AQ54" s="197"/>
      <c r="AR54" s="197"/>
      <c r="AS54" s="198"/>
      <c r="AT54" s="195">
        <f t="shared" si="0"/>
        <v>0</v>
      </c>
      <c r="AU54" s="195"/>
      <c r="AV54" s="195"/>
      <c r="AW54" s="195"/>
      <c r="AX54" s="195"/>
      <c r="AY54" s="195"/>
      <c r="AZ54" s="195"/>
      <c r="BA54" s="196">
        <v>0</v>
      </c>
      <c r="BB54" s="197"/>
      <c r="BC54" s="197"/>
      <c r="BD54" s="197"/>
      <c r="BE54" s="197"/>
      <c r="BF54" s="197"/>
      <c r="BG54" s="198"/>
    </row>
    <row r="55" spans="4:59" s="2" customFormat="1" ht="12.75">
      <c r="D55" s="209" t="s">
        <v>215</v>
      </c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10" t="s">
        <v>216</v>
      </c>
      <c r="AD55" s="210"/>
      <c r="AE55" s="210"/>
      <c r="AF55" s="189">
        <f>SUM(AF56,AF61)</f>
        <v>30202689</v>
      </c>
      <c r="AG55" s="189"/>
      <c r="AH55" s="189"/>
      <c r="AI55" s="189"/>
      <c r="AJ55" s="189"/>
      <c r="AK55" s="189"/>
      <c r="AL55" s="189"/>
      <c r="AM55" s="189">
        <f>SUM(AM56,AM61)</f>
        <v>20304835</v>
      </c>
      <c r="AN55" s="189"/>
      <c r="AO55" s="189"/>
      <c r="AP55" s="189"/>
      <c r="AQ55" s="189"/>
      <c r="AR55" s="189"/>
      <c r="AS55" s="189"/>
      <c r="AT55" s="189">
        <f t="shared" si="0"/>
        <v>9897854</v>
      </c>
      <c r="AU55" s="189"/>
      <c r="AV55" s="189"/>
      <c r="AW55" s="189"/>
      <c r="AX55" s="189"/>
      <c r="AY55" s="189"/>
      <c r="AZ55" s="189"/>
      <c r="BA55" s="211">
        <f>SUM(BA56,BA61)</f>
        <v>11434764</v>
      </c>
      <c r="BB55" s="212"/>
      <c r="BC55" s="212"/>
      <c r="BD55" s="212"/>
      <c r="BE55" s="212"/>
      <c r="BF55" s="212"/>
      <c r="BG55" s="213"/>
    </row>
    <row r="56" spans="4:59" s="2" customFormat="1" ht="12.75">
      <c r="D56" s="217" t="s">
        <v>9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0" t="s">
        <v>217</v>
      </c>
      <c r="AD56" s="210"/>
      <c r="AE56" s="210"/>
      <c r="AF56" s="189">
        <f>SUM(AF57:AL60)</f>
        <v>25553157</v>
      </c>
      <c r="AG56" s="189"/>
      <c r="AH56" s="189"/>
      <c r="AI56" s="189"/>
      <c r="AJ56" s="189"/>
      <c r="AK56" s="189"/>
      <c r="AL56" s="189"/>
      <c r="AM56" s="189">
        <f>SUM(AM57:AS60)</f>
        <v>17001430</v>
      </c>
      <c r="AN56" s="189"/>
      <c r="AO56" s="189"/>
      <c r="AP56" s="189"/>
      <c r="AQ56" s="189"/>
      <c r="AR56" s="189"/>
      <c r="AS56" s="189"/>
      <c r="AT56" s="189">
        <f t="shared" si="0"/>
        <v>8551727</v>
      </c>
      <c r="AU56" s="189"/>
      <c r="AV56" s="189"/>
      <c r="AW56" s="189"/>
      <c r="AX56" s="189"/>
      <c r="AY56" s="189"/>
      <c r="AZ56" s="189"/>
      <c r="BA56" s="211">
        <f>SUM(BA57:BG60)</f>
        <v>10216314</v>
      </c>
      <c r="BB56" s="212"/>
      <c r="BC56" s="212"/>
      <c r="BD56" s="212"/>
      <c r="BE56" s="212"/>
      <c r="BF56" s="212"/>
      <c r="BG56" s="213"/>
    </row>
    <row r="57" spans="4:59" s="2" customFormat="1" ht="12.75">
      <c r="D57" s="217" t="s">
        <v>218</v>
      </c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8" t="s">
        <v>94</v>
      </c>
      <c r="AD57" s="218"/>
      <c r="AE57" s="218"/>
      <c r="AF57" s="196">
        <v>22922582</v>
      </c>
      <c r="AG57" s="197"/>
      <c r="AH57" s="197"/>
      <c r="AI57" s="197"/>
      <c r="AJ57" s="197"/>
      <c r="AK57" s="197"/>
      <c r="AL57" s="198"/>
      <c r="AM57" s="196">
        <v>15890464</v>
      </c>
      <c r="AN57" s="197"/>
      <c r="AO57" s="197"/>
      <c r="AP57" s="197"/>
      <c r="AQ57" s="197"/>
      <c r="AR57" s="197"/>
      <c r="AS57" s="198"/>
      <c r="AT57" s="195">
        <f t="shared" si="0"/>
        <v>7032118</v>
      </c>
      <c r="AU57" s="195"/>
      <c r="AV57" s="195"/>
      <c r="AW57" s="195"/>
      <c r="AX57" s="195"/>
      <c r="AY57" s="195"/>
      <c r="AZ57" s="195"/>
      <c r="BA57" s="196">
        <v>8697653</v>
      </c>
      <c r="BB57" s="197"/>
      <c r="BC57" s="197"/>
      <c r="BD57" s="197"/>
      <c r="BE57" s="197"/>
      <c r="BF57" s="197"/>
      <c r="BG57" s="198"/>
    </row>
    <row r="58" spans="4:59" s="2" customFormat="1" ht="12.75">
      <c r="D58" s="217" t="s">
        <v>219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8" t="s">
        <v>98</v>
      </c>
      <c r="AD58" s="218"/>
      <c r="AE58" s="218"/>
      <c r="AF58" s="196">
        <v>2469836</v>
      </c>
      <c r="AG58" s="197"/>
      <c r="AH58" s="197"/>
      <c r="AI58" s="197"/>
      <c r="AJ58" s="197"/>
      <c r="AK58" s="197"/>
      <c r="AL58" s="198"/>
      <c r="AM58" s="196">
        <v>1110966</v>
      </c>
      <c r="AN58" s="197"/>
      <c r="AO58" s="197"/>
      <c r="AP58" s="197"/>
      <c r="AQ58" s="197"/>
      <c r="AR58" s="197"/>
      <c r="AS58" s="198"/>
      <c r="AT58" s="195">
        <f t="shared" si="0"/>
        <v>1358870</v>
      </c>
      <c r="AU58" s="195"/>
      <c r="AV58" s="195"/>
      <c r="AW58" s="195"/>
      <c r="AX58" s="195"/>
      <c r="AY58" s="195"/>
      <c r="AZ58" s="195"/>
      <c r="BA58" s="196">
        <v>1383464</v>
      </c>
      <c r="BB58" s="197"/>
      <c r="BC58" s="197"/>
      <c r="BD58" s="197"/>
      <c r="BE58" s="197"/>
      <c r="BF58" s="197"/>
      <c r="BG58" s="198"/>
    </row>
    <row r="59" spans="4:59" s="2" customFormat="1" ht="12.75">
      <c r="D59" s="217" t="s">
        <v>220</v>
      </c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8" t="s">
        <v>221</v>
      </c>
      <c r="AD59" s="218"/>
      <c r="AE59" s="218"/>
      <c r="AF59" s="196">
        <v>0</v>
      </c>
      <c r="AG59" s="197"/>
      <c r="AH59" s="197"/>
      <c r="AI59" s="197"/>
      <c r="AJ59" s="197"/>
      <c r="AK59" s="197"/>
      <c r="AL59" s="198"/>
      <c r="AM59" s="196">
        <v>0</v>
      </c>
      <c r="AN59" s="197"/>
      <c r="AO59" s="197"/>
      <c r="AP59" s="197"/>
      <c r="AQ59" s="197"/>
      <c r="AR59" s="197"/>
      <c r="AS59" s="198"/>
      <c r="AT59" s="195">
        <f t="shared" si="0"/>
        <v>0</v>
      </c>
      <c r="AU59" s="195"/>
      <c r="AV59" s="195"/>
      <c r="AW59" s="195"/>
      <c r="AX59" s="195"/>
      <c r="AY59" s="195"/>
      <c r="AZ59" s="195"/>
      <c r="BA59" s="196">
        <v>0</v>
      </c>
      <c r="BB59" s="197"/>
      <c r="BC59" s="197"/>
      <c r="BD59" s="197"/>
      <c r="BE59" s="197"/>
      <c r="BF59" s="197"/>
      <c r="BG59" s="198"/>
    </row>
    <row r="60" spans="4:59" s="2" customFormat="1" ht="12.75">
      <c r="D60" s="217" t="s">
        <v>222</v>
      </c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8" t="s">
        <v>96</v>
      </c>
      <c r="AD60" s="218"/>
      <c r="AE60" s="218"/>
      <c r="AF60" s="196">
        <v>160739</v>
      </c>
      <c r="AG60" s="197"/>
      <c r="AH60" s="197"/>
      <c r="AI60" s="197"/>
      <c r="AJ60" s="197"/>
      <c r="AK60" s="197"/>
      <c r="AL60" s="198"/>
      <c r="AM60" s="196">
        <v>0</v>
      </c>
      <c r="AN60" s="197"/>
      <c r="AO60" s="197"/>
      <c r="AP60" s="197"/>
      <c r="AQ60" s="197"/>
      <c r="AR60" s="197"/>
      <c r="AS60" s="198"/>
      <c r="AT60" s="195">
        <f t="shared" si="0"/>
        <v>160739</v>
      </c>
      <c r="AU60" s="195"/>
      <c r="AV60" s="195"/>
      <c r="AW60" s="195"/>
      <c r="AX60" s="195"/>
      <c r="AY60" s="195"/>
      <c r="AZ60" s="195"/>
      <c r="BA60" s="196">
        <v>135197</v>
      </c>
      <c r="BB60" s="197"/>
      <c r="BC60" s="197"/>
      <c r="BD60" s="197"/>
      <c r="BE60" s="197"/>
      <c r="BF60" s="197"/>
      <c r="BG60" s="198"/>
    </row>
    <row r="61" spans="4:59" s="2" customFormat="1" ht="12.75">
      <c r="D61" s="217" t="s">
        <v>223</v>
      </c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0" t="s">
        <v>224</v>
      </c>
      <c r="AD61" s="210"/>
      <c r="AE61" s="210"/>
      <c r="AF61" s="189">
        <f>SUM(AF62:AL66)</f>
        <v>4649532</v>
      </c>
      <c r="AG61" s="189"/>
      <c r="AH61" s="189"/>
      <c r="AI61" s="189"/>
      <c r="AJ61" s="189"/>
      <c r="AK61" s="189"/>
      <c r="AL61" s="189"/>
      <c r="AM61" s="189">
        <f>SUM(AM62:AS66)</f>
        <v>3303405</v>
      </c>
      <c r="AN61" s="189"/>
      <c r="AO61" s="189"/>
      <c r="AP61" s="189"/>
      <c r="AQ61" s="189"/>
      <c r="AR61" s="189"/>
      <c r="AS61" s="189"/>
      <c r="AT61" s="189">
        <f t="shared" si="0"/>
        <v>1346127</v>
      </c>
      <c r="AU61" s="189"/>
      <c r="AV61" s="189"/>
      <c r="AW61" s="189"/>
      <c r="AX61" s="189"/>
      <c r="AY61" s="189"/>
      <c r="AZ61" s="189"/>
      <c r="BA61" s="211">
        <f>SUM(BA62:BG66)</f>
        <v>1218450</v>
      </c>
      <c r="BB61" s="212"/>
      <c r="BC61" s="212"/>
      <c r="BD61" s="212"/>
      <c r="BE61" s="212"/>
      <c r="BF61" s="212"/>
      <c r="BG61" s="213"/>
    </row>
    <row r="62" spans="4:59" s="2" customFormat="1" ht="12.75">
      <c r="D62" s="217" t="s">
        <v>10</v>
      </c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8" t="s">
        <v>225</v>
      </c>
      <c r="AD62" s="218"/>
      <c r="AE62" s="218"/>
      <c r="AF62" s="196">
        <v>0</v>
      </c>
      <c r="AG62" s="197"/>
      <c r="AH62" s="197"/>
      <c r="AI62" s="197"/>
      <c r="AJ62" s="197"/>
      <c r="AK62" s="197"/>
      <c r="AL62" s="198"/>
      <c r="AM62" s="196">
        <v>0</v>
      </c>
      <c r="AN62" s="197"/>
      <c r="AO62" s="197"/>
      <c r="AP62" s="197"/>
      <c r="AQ62" s="197"/>
      <c r="AR62" s="197"/>
      <c r="AS62" s="198"/>
      <c r="AT62" s="195">
        <f t="shared" si="0"/>
        <v>0</v>
      </c>
      <c r="AU62" s="195"/>
      <c r="AV62" s="195"/>
      <c r="AW62" s="195"/>
      <c r="AX62" s="195"/>
      <c r="AY62" s="195"/>
      <c r="AZ62" s="195"/>
      <c r="BA62" s="196">
        <v>0</v>
      </c>
      <c r="BB62" s="219"/>
      <c r="BC62" s="219"/>
      <c r="BD62" s="219"/>
      <c r="BE62" s="219"/>
      <c r="BF62" s="219"/>
      <c r="BG62" s="220"/>
    </row>
    <row r="63" spans="4:59" s="2" customFormat="1" ht="12.75">
      <c r="D63" s="217" t="s">
        <v>226</v>
      </c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8" t="s">
        <v>227</v>
      </c>
      <c r="AD63" s="218"/>
      <c r="AE63" s="218"/>
      <c r="AF63" s="196">
        <v>0</v>
      </c>
      <c r="AG63" s="197"/>
      <c r="AH63" s="197"/>
      <c r="AI63" s="197"/>
      <c r="AJ63" s="197"/>
      <c r="AK63" s="197"/>
      <c r="AL63" s="198"/>
      <c r="AM63" s="196">
        <v>0</v>
      </c>
      <c r="AN63" s="197"/>
      <c r="AO63" s="197"/>
      <c r="AP63" s="197"/>
      <c r="AQ63" s="197"/>
      <c r="AR63" s="197"/>
      <c r="AS63" s="198"/>
      <c r="AT63" s="195">
        <f t="shared" si="0"/>
        <v>0</v>
      </c>
      <c r="AU63" s="195"/>
      <c r="AV63" s="195"/>
      <c r="AW63" s="195"/>
      <c r="AX63" s="195"/>
      <c r="AY63" s="195"/>
      <c r="AZ63" s="195"/>
      <c r="BA63" s="196">
        <v>0</v>
      </c>
      <c r="BB63" s="219"/>
      <c r="BC63" s="219"/>
      <c r="BD63" s="219"/>
      <c r="BE63" s="219"/>
      <c r="BF63" s="219"/>
      <c r="BG63" s="220"/>
    </row>
    <row r="64" spans="4:59" s="2" customFormat="1" ht="12.75">
      <c r="D64" s="217" t="s">
        <v>228</v>
      </c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8" t="s">
        <v>229</v>
      </c>
      <c r="AD64" s="218"/>
      <c r="AE64" s="218"/>
      <c r="AF64" s="196">
        <v>0</v>
      </c>
      <c r="AG64" s="197"/>
      <c r="AH64" s="197"/>
      <c r="AI64" s="197"/>
      <c r="AJ64" s="197"/>
      <c r="AK64" s="197"/>
      <c r="AL64" s="198"/>
      <c r="AM64" s="196">
        <v>0</v>
      </c>
      <c r="AN64" s="197"/>
      <c r="AO64" s="197"/>
      <c r="AP64" s="197"/>
      <c r="AQ64" s="197"/>
      <c r="AR64" s="197"/>
      <c r="AS64" s="198"/>
      <c r="AT64" s="195">
        <f t="shared" si="0"/>
        <v>0</v>
      </c>
      <c r="AU64" s="195"/>
      <c r="AV64" s="195"/>
      <c r="AW64" s="195"/>
      <c r="AX64" s="195"/>
      <c r="AY64" s="195"/>
      <c r="AZ64" s="195"/>
      <c r="BA64" s="196">
        <v>0</v>
      </c>
      <c r="BB64" s="219"/>
      <c r="BC64" s="219"/>
      <c r="BD64" s="219"/>
      <c r="BE64" s="219"/>
      <c r="BF64" s="219"/>
      <c r="BG64" s="220"/>
    </row>
    <row r="65" spans="4:59" s="2" customFormat="1" ht="12.75">
      <c r="D65" s="217" t="s">
        <v>230</v>
      </c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8" t="s">
        <v>95</v>
      </c>
      <c r="AD65" s="218"/>
      <c r="AE65" s="218"/>
      <c r="AF65" s="196">
        <v>4560035</v>
      </c>
      <c r="AG65" s="197"/>
      <c r="AH65" s="197"/>
      <c r="AI65" s="197"/>
      <c r="AJ65" s="197"/>
      <c r="AK65" s="197"/>
      <c r="AL65" s="198"/>
      <c r="AM65" s="196">
        <v>3303405</v>
      </c>
      <c r="AN65" s="197"/>
      <c r="AO65" s="197"/>
      <c r="AP65" s="197"/>
      <c r="AQ65" s="197"/>
      <c r="AR65" s="197"/>
      <c r="AS65" s="198"/>
      <c r="AT65" s="195">
        <f t="shared" si="0"/>
        <v>1256630</v>
      </c>
      <c r="AU65" s="195"/>
      <c r="AV65" s="195"/>
      <c r="AW65" s="195"/>
      <c r="AX65" s="195"/>
      <c r="AY65" s="195"/>
      <c r="AZ65" s="195"/>
      <c r="BA65" s="196">
        <v>1215642</v>
      </c>
      <c r="BB65" s="219"/>
      <c r="BC65" s="219"/>
      <c r="BD65" s="219"/>
      <c r="BE65" s="219"/>
      <c r="BF65" s="219"/>
      <c r="BG65" s="220"/>
    </row>
    <row r="66" spans="4:59" s="2" customFormat="1" ht="12.75">
      <c r="D66" s="217" t="s">
        <v>231</v>
      </c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8" t="s">
        <v>142</v>
      </c>
      <c r="AD66" s="218"/>
      <c r="AE66" s="218"/>
      <c r="AF66" s="196">
        <v>89497</v>
      </c>
      <c r="AG66" s="197"/>
      <c r="AH66" s="197"/>
      <c r="AI66" s="197"/>
      <c r="AJ66" s="197"/>
      <c r="AK66" s="197"/>
      <c r="AL66" s="198"/>
      <c r="AM66" s="196">
        <v>0</v>
      </c>
      <c r="AN66" s="197"/>
      <c r="AO66" s="197"/>
      <c r="AP66" s="197"/>
      <c r="AQ66" s="197"/>
      <c r="AR66" s="197"/>
      <c r="AS66" s="198"/>
      <c r="AT66" s="195">
        <f t="shared" si="0"/>
        <v>89497</v>
      </c>
      <c r="AU66" s="195"/>
      <c r="AV66" s="195"/>
      <c r="AW66" s="195"/>
      <c r="AX66" s="195"/>
      <c r="AY66" s="195"/>
      <c r="AZ66" s="195"/>
      <c r="BA66" s="196">
        <v>2808</v>
      </c>
      <c r="BB66" s="197"/>
      <c r="BC66" s="197"/>
      <c r="BD66" s="197"/>
      <c r="BE66" s="197"/>
      <c r="BF66" s="197"/>
      <c r="BG66" s="198"/>
    </row>
    <row r="67" spans="4:59" s="2" customFormat="1" ht="12.75">
      <c r="D67" s="209" t="s">
        <v>232</v>
      </c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10" t="s">
        <v>140</v>
      </c>
      <c r="AD67" s="210"/>
      <c r="AE67" s="210"/>
      <c r="AF67" s="196">
        <v>130462</v>
      </c>
      <c r="AG67" s="197"/>
      <c r="AH67" s="197"/>
      <c r="AI67" s="197"/>
      <c r="AJ67" s="197"/>
      <c r="AK67" s="197"/>
      <c r="AL67" s="198"/>
      <c r="AM67" s="196">
        <v>0</v>
      </c>
      <c r="AN67" s="197"/>
      <c r="AO67" s="197"/>
      <c r="AP67" s="197"/>
      <c r="AQ67" s="197"/>
      <c r="AR67" s="197"/>
      <c r="AS67" s="198"/>
      <c r="AT67" s="189">
        <f t="shared" si="0"/>
        <v>130462</v>
      </c>
      <c r="AU67" s="189"/>
      <c r="AV67" s="189"/>
      <c r="AW67" s="189"/>
      <c r="AX67" s="189"/>
      <c r="AY67" s="189"/>
      <c r="AZ67" s="189"/>
      <c r="BA67" s="211">
        <v>136763</v>
      </c>
      <c r="BB67" s="212"/>
      <c r="BC67" s="212"/>
      <c r="BD67" s="212"/>
      <c r="BE67" s="212"/>
      <c r="BF67" s="212"/>
      <c r="BG67" s="213"/>
    </row>
    <row r="68" spans="4:59" s="2" customFormat="1" ht="12.75">
      <c r="D68" s="209" t="s">
        <v>233</v>
      </c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10" t="s">
        <v>133</v>
      </c>
      <c r="AD68" s="210"/>
      <c r="AE68" s="210"/>
      <c r="AF68" s="189">
        <f>SUM(AF21,AF55,AF67)</f>
        <v>479120345</v>
      </c>
      <c r="AG68" s="189"/>
      <c r="AH68" s="189"/>
      <c r="AI68" s="189"/>
      <c r="AJ68" s="189"/>
      <c r="AK68" s="189"/>
      <c r="AL68" s="189"/>
      <c r="AM68" s="189">
        <f>SUM(AM21,AM55,AM67)</f>
        <v>52381879</v>
      </c>
      <c r="AN68" s="189"/>
      <c r="AO68" s="189"/>
      <c r="AP68" s="189"/>
      <c r="AQ68" s="189"/>
      <c r="AR68" s="189"/>
      <c r="AS68" s="189"/>
      <c r="AT68" s="189">
        <f t="shared" si="0"/>
        <v>426738466</v>
      </c>
      <c r="AU68" s="189"/>
      <c r="AV68" s="189"/>
      <c r="AW68" s="189"/>
      <c r="AX68" s="189"/>
      <c r="AY68" s="189"/>
      <c r="AZ68" s="189"/>
      <c r="BA68" s="211">
        <f>SUM(BA21,BA55,BA67)</f>
        <v>410117868</v>
      </c>
      <c r="BB68" s="212"/>
      <c r="BC68" s="212"/>
      <c r="BD68" s="212"/>
      <c r="BE68" s="212"/>
      <c r="BF68" s="212"/>
      <c r="BG68" s="213"/>
    </row>
    <row r="69" spans="4:59" s="2" customFormat="1" ht="12.75">
      <c r="D69" s="209" t="s">
        <v>234</v>
      </c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10" t="s">
        <v>235</v>
      </c>
      <c r="AD69" s="210"/>
      <c r="AE69" s="210"/>
      <c r="AF69" s="214">
        <v>32136774</v>
      </c>
      <c r="AG69" s="215"/>
      <c r="AH69" s="215"/>
      <c r="AI69" s="215"/>
      <c r="AJ69" s="215"/>
      <c r="AK69" s="215"/>
      <c r="AL69" s="216"/>
      <c r="AM69" s="196">
        <v>0</v>
      </c>
      <c r="AN69" s="197"/>
      <c r="AO69" s="197"/>
      <c r="AP69" s="197"/>
      <c r="AQ69" s="197"/>
      <c r="AR69" s="197"/>
      <c r="AS69" s="198"/>
      <c r="AT69" s="189">
        <f t="shared" si="0"/>
        <v>32136774</v>
      </c>
      <c r="AU69" s="189"/>
      <c r="AV69" s="189"/>
      <c r="AW69" s="189"/>
      <c r="AX69" s="189"/>
      <c r="AY69" s="189"/>
      <c r="AZ69" s="189"/>
      <c r="BA69" s="211">
        <v>26867964</v>
      </c>
      <c r="BB69" s="212"/>
      <c r="BC69" s="212"/>
      <c r="BD69" s="212"/>
      <c r="BE69" s="212"/>
      <c r="BF69" s="212"/>
      <c r="BG69" s="213"/>
    </row>
    <row r="70" spans="4:59" s="2" customFormat="1" ht="12.75">
      <c r="D70" s="209" t="s">
        <v>236</v>
      </c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10" t="s">
        <v>237</v>
      </c>
      <c r="AD70" s="210"/>
      <c r="AE70" s="210"/>
      <c r="AF70" s="189">
        <f>AF68+AF69</f>
        <v>511257119</v>
      </c>
      <c r="AG70" s="189"/>
      <c r="AH70" s="189"/>
      <c r="AI70" s="189"/>
      <c r="AJ70" s="189"/>
      <c r="AK70" s="189"/>
      <c r="AL70" s="189"/>
      <c r="AM70" s="189">
        <f>AM68+AM69</f>
        <v>52381879</v>
      </c>
      <c r="AN70" s="189"/>
      <c r="AO70" s="189"/>
      <c r="AP70" s="189"/>
      <c r="AQ70" s="189"/>
      <c r="AR70" s="189"/>
      <c r="AS70" s="189"/>
      <c r="AT70" s="189">
        <f t="shared" si="0"/>
        <v>458875240</v>
      </c>
      <c r="AU70" s="189"/>
      <c r="AV70" s="189"/>
      <c r="AW70" s="189"/>
      <c r="AX70" s="189"/>
      <c r="AY70" s="189"/>
      <c r="AZ70" s="189"/>
      <c r="BA70" s="211">
        <f>BA68+BA69</f>
        <v>436985832</v>
      </c>
      <c r="BB70" s="212"/>
      <c r="BC70" s="212"/>
      <c r="BD70" s="212"/>
      <c r="BE70" s="212"/>
      <c r="BF70" s="212"/>
      <c r="BG70" s="213"/>
    </row>
    <row r="71" spans="4:59" s="2" customFormat="1" ht="12.75"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1"/>
      <c r="AD71" s="31"/>
      <c r="AE71" s="31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</row>
    <row r="72" spans="4:59" s="2" customFormat="1" ht="27.75" customHeight="1">
      <c r="D72" s="201" t="s">
        <v>162</v>
      </c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2" t="s">
        <v>238</v>
      </c>
      <c r="AD72" s="203"/>
      <c r="AE72" s="203"/>
      <c r="AF72" s="201" t="s">
        <v>239</v>
      </c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4" t="s">
        <v>240</v>
      </c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</row>
    <row r="73" spans="4:59" s="2" customFormat="1" ht="12.75">
      <c r="D73" s="205">
        <v>1</v>
      </c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3" t="s">
        <v>36</v>
      </c>
      <c r="AD73" s="203"/>
      <c r="AE73" s="203"/>
      <c r="AF73" s="205">
        <v>3</v>
      </c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6">
        <v>4</v>
      </c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8"/>
    </row>
    <row r="74" spans="4:59" s="2" customFormat="1" ht="29.25" customHeight="1">
      <c r="D74" s="200" t="s">
        <v>241</v>
      </c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8" t="s">
        <v>242</v>
      </c>
      <c r="AD74" s="188"/>
      <c r="AE74" s="188"/>
      <c r="AF74" s="189">
        <f>SUM(AF75,AF79,AF82,AF86)</f>
        <v>356477832</v>
      </c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>
        <f>SUM(AT75,AT79,AT82,AT86)</f>
        <v>341053716</v>
      </c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</row>
    <row r="75" spans="4:59" s="2" customFormat="1" ht="12.75">
      <c r="D75" s="192" t="s">
        <v>243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88" t="s">
        <v>244</v>
      </c>
      <c r="AD75" s="188"/>
      <c r="AE75" s="188"/>
      <c r="AF75" s="189">
        <f>SUM(AF76:AS78)</f>
        <v>344222493</v>
      </c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>
        <f>SUM(AT76:BG78)</f>
        <v>329156382</v>
      </c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</row>
    <row r="76" spans="4:59" s="2" customFormat="1" ht="12.75">
      <c r="D76" s="192" t="s">
        <v>245</v>
      </c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3" t="s">
        <v>104</v>
      </c>
      <c r="AD76" s="193"/>
      <c r="AE76" s="193"/>
      <c r="AF76" s="195">
        <v>196170623</v>
      </c>
      <c r="AG76" s="195"/>
      <c r="AH76" s="195"/>
      <c r="AI76" s="195"/>
      <c r="AJ76" s="195"/>
      <c r="AK76" s="195"/>
      <c r="AL76" s="195"/>
      <c r="AM76" s="195">
        <v>0</v>
      </c>
      <c r="AN76" s="195"/>
      <c r="AO76" s="195"/>
      <c r="AP76" s="195"/>
      <c r="AQ76" s="195"/>
      <c r="AR76" s="195"/>
      <c r="AS76" s="195"/>
      <c r="AT76" s="195">
        <v>199744339</v>
      </c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</row>
    <row r="77" spans="4:59" s="2" customFormat="1" ht="17.25" customHeight="1">
      <c r="D77" s="199" t="s">
        <v>246</v>
      </c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3" t="s">
        <v>106</v>
      </c>
      <c r="AD77" s="193"/>
      <c r="AE77" s="193"/>
      <c r="AF77" s="195">
        <v>44103899</v>
      </c>
      <c r="AG77" s="195"/>
      <c r="AH77" s="195"/>
      <c r="AI77" s="195"/>
      <c r="AJ77" s="195"/>
      <c r="AK77" s="195"/>
      <c r="AL77" s="195"/>
      <c r="AM77" s="195">
        <v>0</v>
      </c>
      <c r="AN77" s="195"/>
      <c r="AO77" s="195"/>
      <c r="AP77" s="195"/>
      <c r="AQ77" s="195"/>
      <c r="AR77" s="195"/>
      <c r="AS77" s="195"/>
      <c r="AT77" s="195">
        <v>22122487</v>
      </c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</row>
    <row r="78" spans="4:59" s="2" customFormat="1" ht="12.75">
      <c r="D78" s="192" t="s">
        <v>247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3" t="s">
        <v>105</v>
      </c>
      <c r="AD78" s="193"/>
      <c r="AE78" s="193"/>
      <c r="AF78" s="195">
        <v>103947971</v>
      </c>
      <c r="AG78" s="195"/>
      <c r="AH78" s="195"/>
      <c r="AI78" s="195"/>
      <c r="AJ78" s="195"/>
      <c r="AK78" s="195"/>
      <c r="AL78" s="195"/>
      <c r="AM78" s="195">
        <v>0</v>
      </c>
      <c r="AN78" s="195"/>
      <c r="AO78" s="195"/>
      <c r="AP78" s="195"/>
      <c r="AQ78" s="195"/>
      <c r="AR78" s="195"/>
      <c r="AS78" s="195"/>
      <c r="AT78" s="195">
        <v>107289556</v>
      </c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</row>
    <row r="79" spans="4:59" s="2" customFormat="1" ht="12.75">
      <c r="D79" s="192" t="s">
        <v>248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88" t="s">
        <v>249</v>
      </c>
      <c r="AD79" s="188"/>
      <c r="AE79" s="188"/>
      <c r="AF79" s="189">
        <f>SUM(AF80:AS81)</f>
        <v>77</v>
      </c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>
        <f>SUM(AT80:BG81)</f>
        <v>70</v>
      </c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189"/>
      <c r="BF79" s="189"/>
      <c r="BG79" s="189"/>
    </row>
    <row r="80" spans="4:59" s="2" customFormat="1" ht="12.75">
      <c r="D80" s="192" t="s">
        <v>250</v>
      </c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3" t="s">
        <v>108</v>
      </c>
      <c r="AD80" s="193"/>
      <c r="AE80" s="193"/>
      <c r="AF80" s="195">
        <v>77</v>
      </c>
      <c r="AG80" s="195"/>
      <c r="AH80" s="195"/>
      <c r="AI80" s="195"/>
      <c r="AJ80" s="195"/>
      <c r="AK80" s="195"/>
      <c r="AL80" s="195"/>
      <c r="AM80" s="195">
        <v>0</v>
      </c>
      <c r="AN80" s="195"/>
      <c r="AO80" s="195"/>
      <c r="AP80" s="195"/>
      <c r="AQ80" s="195"/>
      <c r="AR80" s="195"/>
      <c r="AS80" s="195"/>
      <c r="AT80" s="195">
        <v>70</v>
      </c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</row>
    <row r="81" spans="4:59" s="2" customFormat="1" ht="12.75">
      <c r="D81" s="192" t="s">
        <v>251</v>
      </c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3" t="s">
        <v>109</v>
      </c>
      <c r="AD81" s="193"/>
      <c r="AE81" s="193"/>
      <c r="AF81" s="195">
        <v>0</v>
      </c>
      <c r="AG81" s="195"/>
      <c r="AH81" s="195"/>
      <c r="AI81" s="195"/>
      <c r="AJ81" s="195"/>
      <c r="AK81" s="195"/>
      <c r="AL81" s="195"/>
      <c r="AM81" s="195">
        <v>0</v>
      </c>
      <c r="AN81" s="195"/>
      <c r="AO81" s="195"/>
      <c r="AP81" s="195"/>
      <c r="AQ81" s="195"/>
      <c r="AR81" s="195"/>
      <c r="AS81" s="195"/>
      <c r="AT81" s="195">
        <v>0</v>
      </c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</row>
    <row r="82" spans="4:59" s="2" customFormat="1" ht="12.75">
      <c r="D82" s="192" t="s">
        <v>252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88" t="s">
        <v>253</v>
      </c>
      <c r="AD82" s="188"/>
      <c r="AE82" s="188"/>
      <c r="AF82" s="189">
        <f>SUM(AF83:AS85)</f>
        <v>0</v>
      </c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>
        <f>SUM(AT83:BG85)</f>
        <v>0</v>
      </c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</row>
    <row r="83" spans="4:59" s="2" customFormat="1" ht="12.75">
      <c r="D83" s="192" t="s">
        <v>254</v>
      </c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3" t="s">
        <v>255</v>
      </c>
      <c r="AD83" s="193"/>
      <c r="AE83" s="193"/>
      <c r="AF83" s="195">
        <v>0</v>
      </c>
      <c r="AG83" s="195"/>
      <c r="AH83" s="195"/>
      <c r="AI83" s="195"/>
      <c r="AJ83" s="195"/>
      <c r="AK83" s="195"/>
      <c r="AL83" s="195"/>
      <c r="AM83" s="195">
        <v>0</v>
      </c>
      <c r="AN83" s="195"/>
      <c r="AO83" s="195"/>
      <c r="AP83" s="195"/>
      <c r="AQ83" s="195"/>
      <c r="AR83" s="195"/>
      <c r="AS83" s="195"/>
      <c r="AT83" s="195">
        <v>0</v>
      </c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</row>
    <row r="84" spans="4:59" s="2" customFormat="1" ht="16.5" customHeight="1">
      <c r="D84" s="199" t="s">
        <v>256</v>
      </c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3" t="s">
        <v>257</v>
      </c>
      <c r="AD84" s="193"/>
      <c r="AE84" s="193"/>
      <c r="AF84" s="195">
        <v>0</v>
      </c>
      <c r="AG84" s="195"/>
      <c r="AH84" s="195"/>
      <c r="AI84" s="195"/>
      <c r="AJ84" s="195"/>
      <c r="AK84" s="195"/>
      <c r="AL84" s="195"/>
      <c r="AM84" s="195">
        <v>0</v>
      </c>
      <c r="AN84" s="195"/>
      <c r="AO84" s="195"/>
      <c r="AP84" s="195"/>
      <c r="AQ84" s="195"/>
      <c r="AR84" s="195"/>
      <c r="AS84" s="195"/>
      <c r="AT84" s="195">
        <v>0</v>
      </c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</row>
    <row r="85" spans="4:59" s="2" customFormat="1" ht="12.75">
      <c r="D85" s="192" t="s">
        <v>258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3" t="s">
        <v>259</v>
      </c>
      <c r="AD85" s="193"/>
      <c r="AE85" s="193"/>
      <c r="AF85" s="195">
        <v>0</v>
      </c>
      <c r="AG85" s="195"/>
      <c r="AH85" s="195"/>
      <c r="AI85" s="195"/>
      <c r="AJ85" s="195"/>
      <c r="AK85" s="195"/>
      <c r="AL85" s="195"/>
      <c r="AM85" s="195">
        <v>0</v>
      </c>
      <c r="AN85" s="195"/>
      <c r="AO85" s="195"/>
      <c r="AP85" s="195"/>
      <c r="AQ85" s="195"/>
      <c r="AR85" s="195"/>
      <c r="AS85" s="195"/>
      <c r="AT85" s="195">
        <v>0</v>
      </c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</row>
    <row r="86" spans="4:59" s="2" customFormat="1" ht="12.75">
      <c r="D86" s="192" t="s">
        <v>260</v>
      </c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88" t="s">
        <v>261</v>
      </c>
      <c r="AD86" s="188"/>
      <c r="AE86" s="188"/>
      <c r="AF86" s="189">
        <f>SUM(AF87:AS97)</f>
        <v>12255262</v>
      </c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>
        <f>SUM(AT87:BG97)</f>
        <v>11897264</v>
      </c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</row>
    <row r="87" spans="4:59" s="2" customFormat="1" ht="12.75">
      <c r="D87" s="192" t="s">
        <v>262</v>
      </c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3" t="s">
        <v>115</v>
      </c>
      <c r="AD87" s="193"/>
      <c r="AE87" s="193"/>
      <c r="AF87" s="195">
        <v>0</v>
      </c>
      <c r="AG87" s="195"/>
      <c r="AH87" s="195"/>
      <c r="AI87" s="195"/>
      <c r="AJ87" s="195"/>
      <c r="AK87" s="195"/>
      <c r="AL87" s="195"/>
      <c r="AM87" s="195">
        <v>0</v>
      </c>
      <c r="AN87" s="195"/>
      <c r="AO87" s="195"/>
      <c r="AP87" s="195"/>
      <c r="AQ87" s="195"/>
      <c r="AR87" s="195"/>
      <c r="AS87" s="195"/>
      <c r="AT87" s="195">
        <v>1467</v>
      </c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</row>
    <row r="88" spans="4:59" s="2" customFormat="1" ht="12.75">
      <c r="D88" s="192" t="s">
        <v>263</v>
      </c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3" t="s">
        <v>113</v>
      </c>
      <c r="AD88" s="193"/>
      <c r="AE88" s="193"/>
      <c r="AF88" s="195">
        <v>2951273</v>
      </c>
      <c r="AG88" s="195"/>
      <c r="AH88" s="195"/>
      <c r="AI88" s="195"/>
      <c r="AJ88" s="195"/>
      <c r="AK88" s="195"/>
      <c r="AL88" s="195"/>
      <c r="AM88" s="195">
        <v>0</v>
      </c>
      <c r="AN88" s="195"/>
      <c r="AO88" s="195"/>
      <c r="AP88" s="195"/>
      <c r="AQ88" s="195"/>
      <c r="AR88" s="195"/>
      <c r="AS88" s="195"/>
      <c r="AT88" s="195">
        <v>2757499</v>
      </c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</row>
    <row r="89" spans="4:59" s="2" customFormat="1" ht="18.75" customHeight="1">
      <c r="D89" s="199" t="s">
        <v>264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3" t="s">
        <v>116</v>
      </c>
      <c r="AD89" s="193"/>
      <c r="AE89" s="193"/>
      <c r="AF89" s="195">
        <v>32749</v>
      </c>
      <c r="AG89" s="195"/>
      <c r="AH89" s="195"/>
      <c r="AI89" s="195"/>
      <c r="AJ89" s="195"/>
      <c r="AK89" s="195"/>
      <c r="AL89" s="195"/>
      <c r="AM89" s="195">
        <v>0</v>
      </c>
      <c r="AN89" s="195"/>
      <c r="AO89" s="195"/>
      <c r="AP89" s="195"/>
      <c r="AQ89" s="195"/>
      <c r="AR89" s="195"/>
      <c r="AS89" s="195"/>
      <c r="AT89" s="195">
        <v>23841</v>
      </c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</row>
    <row r="90" spans="4:59" s="2" customFormat="1" ht="12.75">
      <c r="D90" s="192" t="s">
        <v>265</v>
      </c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3" t="s">
        <v>266</v>
      </c>
      <c r="AD90" s="193"/>
      <c r="AE90" s="193"/>
      <c r="AF90" s="195">
        <v>0</v>
      </c>
      <c r="AG90" s="195"/>
      <c r="AH90" s="195"/>
      <c r="AI90" s="195"/>
      <c r="AJ90" s="195"/>
      <c r="AK90" s="195"/>
      <c r="AL90" s="195"/>
      <c r="AM90" s="195">
        <v>0</v>
      </c>
      <c r="AN90" s="195"/>
      <c r="AO90" s="195"/>
      <c r="AP90" s="195"/>
      <c r="AQ90" s="195"/>
      <c r="AR90" s="195"/>
      <c r="AS90" s="195"/>
      <c r="AT90" s="195">
        <v>0</v>
      </c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</row>
    <row r="91" spans="4:59" s="2" customFormat="1" ht="12.75">
      <c r="D91" s="192" t="s">
        <v>267</v>
      </c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3" t="s">
        <v>268</v>
      </c>
      <c r="AD91" s="193"/>
      <c r="AE91" s="193"/>
      <c r="AF91" s="195">
        <v>0</v>
      </c>
      <c r="AG91" s="195"/>
      <c r="AH91" s="195"/>
      <c r="AI91" s="195"/>
      <c r="AJ91" s="195"/>
      <c r="AK91" s="195"/>
      <c r="AL91" s="195"/>
      <c r="AM91" s="195">
        <v>0</v>
      </c>
      <c r="AN91" s="195"/>
      <c r="AO91" s="195"/>
      <c r="AP91" s="195"/>
      <c r="AQ91" s="195"/>
      <c r="AR91" s="195"/>
      <c r="AS91" s="195"/>
      <c r="AT91" s="195">
        <v>0</v>
      </c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</row>
    <row r="92" spans="4:59" s="2" customFormat="1" ht="12.75">
      <c r="D92" s="192" t="s">
        <v>269</v>
      </c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3" t="s">
        <v>112</v>
      </c>
      <c r="AD92" s="193"/>
      <c r="AE92" s="193"/>
      <c r="AF92" s="195">
        <v>1541858</v>
      </c>
      <c r="AG92" s="195"/>
      <c r="AH92" s="195"/>
      <c r="AI92" s="195"/>
      <c r="AJ92" s="195"/>
      <c r="AK92" s="195"/>
      <c r="AL92" s="195"/>
      <c r="AM92" s="195">
        <v>0</v>
      </c>
      <c r="AN92" s="195"/>
      <c r="AO92" s="195"/>
      <c r="AP92" s="195"/>
      <c r="AQ92" s="195"/>
      <c r="AR92" s="195"/>
      <c r="AS92" s="195"/>
      <c r="AT92" s="195">
        <v>1122458</v>
      </c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</row>
    <row r="93" spans="4:59" s="2" customFormat="1" ht="12.75">
      <c r="D93" s="192" t="s">
        <v>270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3" t="s">
        <v>110</v>
      </c>
      <c r="AD93" s="193"/>
      <c r="AE93" s="193"/>
      <c r="AF93" s="195">
        <v>1773969</v>
      </c>
      <c r="AG93" s="195"/>
      <c r="AH93" s="195"/>
      <c r="AI93" s="195"/>
      <c r="AJ93" s="195"/>
      <c r="AK93" s="195"/>
      <c r="AL93" s="195"/>
      <c r="AM93" s="195">
        <v>0</v>
      </c>
      <c r="AN93" s="195"/>
      <c r="AO93" s="195"/>
      <c r="AP93" s="195"/>
      <c r="AQ93" s="195"/>
      <c r="AR93" s="195"/>
      <c r="AS93" s="195"/>
      <c r="AT93" s="195">
        <v>1922177</v>
      </c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</row>
    <row r="94" spans="4:59" s="2" customFormat="1" ht="33" customHeight="1">
      <c r="D94" s="199" t="s">
        <v>271</v>
      </c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3" t="s">
        <v>107</v>
      </c>
      <c r="AD94" s="193"/>
      <c r="AE94" s="193"/>
      <c r="AF94" s="195">
        <v>5034167</v>
      </c>
      <c r="AG94" s="195"/>
      <c r="AH94" s="195"/>
      <c r="AI94" s="195"/>
      <c r="AJ94" s="195"/>
      <c r="AK94" s="195"/>
      <c r="AL94" s="195"/>
      <c r="AM94" s="195">
        <v>0</v>
      </c>
      <c r="AN94" s="195"/>
      <c r="AO94" s="195"/>
      <c r="AP94" s="195"/>
      <c r="AQ94" s="195"/>
      <c r="AR94" s="195"/>
      <c r="AS94" s="195"/>
      <c r="AT94" s="195">
        <v>5040144</v>
      </c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</row>
    <row r="95" spans="4:59" s="2" customFormat="1" ht="12.75">
      <c r="D95" s="192" t="s">
        <v>272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3" t="s">
        <v>114</v>
      </c>
      <c r="AD95" s="193"/>
      <c r="AE95" s="193"/>
      <c r="AF95" s="195">
        <v>2396</v>
      </c>
      <c r="AG95" s="195"/>
      <c r="AH95" s="195"/>
      <c r="AI95" s="195"/>
      <c r="AJ95" s="195"/>
      <c r="AK95" s="195"/>
      <c r="AL95" s="195"/>
      <c r="AM95" s="195">
        <v>0</v>
      </c>
      <c r="AN95" s="195"/>
      <c r="AO95" s="195"/>
      <c r="AP95" s="195"/>
      <c r="AQ95" s="195"/>
      <c r="AR95" s="195"/>
      <c r="AS95" s="195"/>
      <c r="AT95" s="195">
        <v>6947</v>
      </c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</row>
    <row r="96" spans="4:59" s="2" customFormat="1" ht="12.75">
      <c r="D96" s="192" t="s">
        <v>273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3" t="s">
        <v>111</v>
      </c>
      <c r="AD96" s="193"/>
      <c r="AE96" s="193"/>
      <c r="AF96" s="195">
        <v>918850</v>
      </c>
      <c r="AG96" s="195"/>
      <c r="AH96" s="195"/>
      <c r="AI96" s="195"/>
      <c r="AJ96" s="195"/>
      <c r="AK96" s="195"/>
      <c r="AL96" s="195"/>
      <c r="AM96" s="195">
        <v>0</v>
      </c>
      <c r="AN96" s="195"/>
      <c r="AO96" s="195"/>
      <c r="AP96" s="195"/>
      <c r="AQ96" s="195"/>
      <c r="AR96" s="195"/>
      <c r="AS96" s="195"/>
      <c r="AT96" s="195">
        <v>1022731</v>
      </c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</row>
    <row r="97" spans="4:59" s="2" customFormat="1" ht="27.75" customHeight="1">
      <c r="D97" s="199" t="s">
        <v>274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3" t="s">
        <v>275</v>
      </c>
      <c r="AD97" s="193"/>
      <c r="AE97" s="193"/>
      <c r="AF97" s="195">
        <v>0</v>
      </c>
      <c r="AG97" s="195"/>
      <c r="AH97" s="195"/>
      <c r="AI97" s="195"/>
      <c r="AJ97" s="195"/>
      <c r="AK97" s="195"/>
      <c r="AL97" s="195"/>
      <c r="AM97" s="195">
        <v>0</v>
      </c>
      <c r="AN97" s="195"/>
      <c r="AO97" s="195"/>
      <c r="AP97" s="195"/>
      <c r="AQ97" s="195"/>
      <c r="AR97" s="195"/>
      <c r="AS97" s="195"/>
      <c r="AT97" s="195">
        <v>0</v>
      </c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</row>
    <row r="98" spans="4:59" s="2" customFormat="1" ht="12.75">
      <c r="D98" s="187" t="s">
        <v>11</v>
      </c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8" t="s">
        <v>276</v>
      </c>
      <c r="AD98" s="188"/>
      <c r="AE98" s="188"/>
      <c r="AF98" s="189">
        <f>SUM(AF99,AF105,AF111,AF115)-AF121</f>
        <v>70260634</v>
      </c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>
        <f>SUM(AT99,AT105,AT111,AT115)-AT121</f>
        <v>69064152</v>
      </c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</row>
    <row r="99" spans="4:59" s="2" customFormat="1" ht="12.75">
      <c r="D99" s="192" t="s">
        <v>12</v>
      </c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88" t="s">
        <v>277</v>
      </c>
      <c r="AD99" s="188"/>
      <c r="AE99" s="188"/>
      <c r="AF99" s="189">
        <f>AF100+AF101+AF102-AF103-AF104</f>
        <v>62916126</v>
      </c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>
        <f>AT100+AT101+AT102-AT103-AT104</f>
        <v>62916317</v>
      </c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</row>
    <row r="100" spans="4:59" s="2" customFormat="1" ht="12.75">
      <c r="D100" s="192" t="s">
        <v>278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3" t="s">
        <v>117</v>
      </c>
      <c r="AD100" s="193"/>
      <c r="AE100" s="193"/>
      <c r="AF100" s="195">
        <v>65869500</v>
      </c>
      <c r="AG100" s="195"/>
      <c r="AH100" s="195"/>
      <c r="AI100" s="195"/>
      <c r="AJ100" s="195"/>
      <c r="AK100" s="195"/>
      <c r="AL100" s="195"/>
      <c r="AM100" s="195">
        <v>0</v>
      </c>
      <c r="AN100" s="195"/>
      <c r="AO100" s="195"/>
      <c r="AP100" s="195"/>
      <c r="AQ100" s="195"/>
      <c r="AR100" s="195"/>
      <c r="AS100" s="195"/>
      <c r="AT100" s="195">
        <v>65869500</v>
      </c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</row>
    <row r="101" spans="4:59" s="2" customFormat="1" ht="12.75">
      <c r="D101" s="192" t="s">
        <v>279</v>
      </c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3" t="s">
        <v>280</v>
      </c>
      <c r="AD101" s="193"/>
      <c r="AE101" s="193"/>
      <c r="AF101" s="195">
        <v>0</v>
      </c>
      <c r="AG101" s="195"/>
      <c r="AH101" s="195"/>
      <c r="AI101" s="195"/>
      <c r="AJ101" s="195"/>
      <c r="AK101" s="195"/>
      <c r="AL101" s="195"/>
      <c r="AM101" s="195">
        <v>0</v>
      </c>
      <c r="AN101" s="195"/>
      <c r="AO101" s="195"/>
      <c r="AP101" s="195"/>
      <c r="AQ101" s="195"/>
      <c r="AR101" s="195"/>
      <c r="AS101" s="195"/>
      <c r="AT101" s="195">
        <v>0</v>
      </c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</row>
    <row r="102" spans="4:59" s="2" customFormat="1" ht="12.75">
      <c r="D102" s="192" t="s">
        <v>13</v>
      </c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3" t="s">
        <v>281</v>
      </c>
      <c r="AD102" s="193"/>
      <c r="AE102" s="193"/>
      <c r="AF102" s="195">
        <v>0</v>
      </c>
      <c r="AG102" s="195"/>
      <c r="AH102" s="195"/>
      <c r="AI102" s="195"/>
      <c r="AJ102" s="195"/>
      <c r="AK102" s="195"/>
      <c r="AL102" s="195"/>
      <c r="AM102" s="195">
        <v>0</v>
      </c>
      <c r="AN102" s="195"/>
      <c r="AO102" s="195"/>
      <c r="AP102" s="195"/>
      <c r="AQ102" s="195"/>
      <c r="AR102" s="195"/>
      <c r="AS102" s="195"/>
      <c r="AT102" s="195">
        <v>0</v>
      </c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</row>
    <row r="103" spans="4:59" s="2" customFormat="1" ht="12.75">
      <c r="D103" s="192" t="s">
        <v>282</v>
      </c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3" t="s">
        <v>283</v>
      </c>
      <c r="AD103" s="193"/>
      <c r="AE103" s="193"/>
      <c r="AF103" s="195">
        <v>0</v>
      </c>
      <c r="AG103" s="195"/>
      <c r="AH103" s="195"/>
      <c r="AI103" s="195"/>
      <c r="AJ103" s="195"/>
      <c r="AK103" s="195"/>
      <c r="AL103" s="195"/>
      <c r="AM103" s="195">
        <v>0</v>
      </c>
      <c r="AN103" s="195"/>
      <c r="AO103" s="195"/>
      <c r="AP103" s="195"/>
      <c r="AQ103" s="195"/>
      <c r="AR103" s="195"/>
      <c r="AS103" s="195"/>
      <c r="AT103" s="195">
        <v>0</v>
      </c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</row>
    <row r="104" spans="4:59" s="2" customFormat="1" ht="12.75">
      <c r="D104" s="192" t="s">
        <v>284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3" t="s">
        <v>124</v>
      </c>
      <c r="AD104" s="193"/>
      <c r="AE104" s="193"/>
      <c r="AF104" s="195">
        <v>2953374</v>
      </c>
      <c r="AG104" s="195"/>
      <c r="AH104" s="195"/>
      <c r="AI104" s="195"/>
      <c r="AJ104" s="195"/>
      <c r="AK104" s="195"/>
      <c r="AL104" s="195"/>
      <c r="AM104" s="195">
        <v>0</v>
      </c>
      <c r="AN104" s="195"/>
      <c r="AO104" s="195"/>
      <c r="AP104" s="195"/>
      <c r="AQ104" s="195"/>
      <c r="AR104" s="195"/>
      <c r="AS104" s="195"/>
      <c r="AT104" s="195">
        <v>2953183</v>
      </c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</row>
    <row r="105" spans="4:59" s="2" customFormat="1" ht="12.75">
      <c r="D105" s="192" t="s">
        <v>285</v>
      </c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88" t="s">
        <v>286</v>
      </c>
      <c r="AD105" s="188"/>
      <c r="AE105" s="188"/>
      <c r="AF105" s="189">
        <f>SUM(AF106:AS110)</f>
        <v>7710652</v>
      </c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>
        <f>SUM(AT106:BG110)</f>
        <v>7710652</v>
      </c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</row>
    <row r="106" spans="4:59" s="2" customFormat="1" ht="12.75">
      <c r="D106" s="192" t="s">
        <v>287</v>
      </c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3" t="s">
        <v>144</v>
      </c>
      <c r="AD106" s="193"/>
      <c r="AE106" s="193"/>
      <c r="AF106" s="195">
        <v>5866956</v>
      </c>
      <c r="AG106" s="195"/>
      <c r="AH106" s="195"/>
      <c r="AI106" s="195"/>
      <c r="AJ106" s="195"/>
      <c r="AK106" s="195"/>
      <c r="AL106" s="195"/>
      <c r="AM106" s="195">
        <v>0</v>
      </c>
      <c r="AN106" s="195"/>
      <c r="AO106" s="195"/>
      <c r="AP106" s="195"/>
      <c r="AQ106" s="195"/>
      <c r="AR106" s="195"/>
      <c r="AS106" s="195"/>
      <c r="AT106" s="195">
        <v>5866956</v>
      </c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</row>
    <row r="107" spans="4:59" s="2" customFormat="1" ht="12.75">
      <c r="D107" s="192" t="s">
        <v>288</v>
      </c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3" t="s">
        <v>118</v>
      </c>
      <c r="AD107" s="193"/>
      <c r="AE107" s="193"/>
      <c r="AF107" s="195">
        <v>1611927</v>
      </c>
      <c r="AG107" s="195"/>
      <c r="AH107" s="195"/>
      <c r="AI107" s="195"/>
      <c r="AJ107" s="195"/>
      <c r="AK107" s="195"/>
      <c r="AL107" s="195"/>
      <c r="AM107" s="195">
        <v>0</v>
      </c>
      <c r="AN107" s="195"/>
      <c r="AO107" s="195"/>
      <c r="AP107" s="195"/>
      <c r="AQ107" s="195"/>
      <c r="AR107" s="195"/>
      <c r="AS107" s="195"/>
      <c r="AT107" s="195">
        <v>1611927</v>
      </c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</row>
    <row r="108" spans="4:59" s="2" customFormat="1" ht="12.75">
      <c r="D108" s="192" t="s">
        <v>289</v>
      </c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3" t="s">
        <v>143</v>
      </c>
      <c r="AD108" s="193"/>
      <c r="AE108" s="193"/>
      <c r="AF108" s="195">
        <v>231769</v>
      </c>
      <c r="AG108" s="195"/>
      <c r="AH108" s="195"/>
      <c r="AI108" s="195"/>
      <c r="AJ108" s="195"/>
      <c r="AK108" s="195"/>
      <c r="AL108" s="195"/>
      <c r="AM108" s="195">
        <v>0</v>
      </c>
      <c r="AN108" s="195"/>
      <c r="AO108" s="195"/>
      <c r="AP108" s="195"/>
      <c r="AQ108" s="195"/>
      <c r="AR108" s="195"/>
      <c r="AS108" s="195"/>
      <c r="AT108" s="195">
        <v>231769</v>
      </c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</row>
    <row r="109" spans="4:59" s="2" customFormat="1" ht="12.75">
      <c r="D109" s="192" t="s">
        <v>290</v>
      </c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3" t="s">
        <v>291</v>
      </c>
      <c r="AD109" s="193"/>
      <c r="AE109" s="193"/>
      <c r="AF109" s="195">
        <v>0</v>
      </c>
      <c r="AG109" s="195"/>
      <c r="AH109" s="195"/>
      <c r="AI109" s="195"/>
      <c r="AJ109" s="195"/>
      <c r="AK109" s="195"/>
      <c r="AL109" s="195"/>
      <c r="AM109" s="195">
        <v>0</v>
      </c>
      <c r="AN109" s="195"/>
      <c r="AO109" s="195"/>
      <c r="AP109" s="195"/>
      <c r="AQ109" s="195"/>
      <c r="AR109" s="195"/>
      <c r="AS109" s="195"/>
      <c r="AT109" s="195">
        <v>0</v>
      </c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</row>
    <row r="110" spans="4:59" s="2" customFormat="1" ht="12.75">
      <c r="D110" s="192" t="s">
        <v>292</v>
      </c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3" t="s">
        <v>293</v>
      </c>
      <c r="AD110" s="193"/>
      <c r="AE110" s="193"/>
      <c r="AF110" s="195">
        <v>0</v>
      </c>
      <c r="AG110" s="195"/>
      <c r="AH110" s="195"/>
      <c r="AI110" s="195"/>
      <c r="AJ110" s="195"/>
      <c r="AK110" s="195"/>
      <c r="AL110" s="195"/>
      <c r="AM110" s="195">
        <v>0</v>
      </c>
      <c r="AN110" s="195"/>
      <c r="AO110" s="195"/>
      <c r="AP110" s="195"/>
      <c r="AQ110" s="195"/>
      <c r="AR110" s="195"/>
      <c r="AS110" s="195"/>
      <c r="AT110" s="195">
        <v>0</v>
      </c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</row>
    <row r="111" spans="4:59" s="2" customFormat="1" ht="12.75">
      <c r="D111" s="192" t="s">
        <v>294</v>
      </c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3" t="s">
        <v>295</v>
      </c>
      <c r="AD111" s="193"/>
      <c r="AE111" s="193"/>
      <c r="AF111" s="194">
        <f>AF112+AF113+AF114</f>
        <v>51986</v>
      </c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>
        <f>AT112+AT113+AT114</f>
        <v>79918</v>
      </c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</row>
    <row r="112" spans="4:59" s="2" customFormat="1" ht="15.75" customHeight="1">
      <c r="D112" s="199" t="s">
        <v>296</v>
      </c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3" t="s">
        <v>297</v>
      </c>
      <c r="AD112" s="193"/>
      <c r="AE112" s="193"/>
      <c r="AF112" s="195">
        <v>0</v>
      </c>
      <c r="AG112" s="195"/>
      <c r="AH112" s="195"/>
      <c r="AI112" s="195"/>
      <c r="AJ112" s="195"/>
      <c r="AK112" s="195"/>
      <c r="AL112" s="195"/>
      <c r="AM112" s="195">
        <v>0</v>
      </c>
      <c r="AN112" s="195"/>
      <c r="AO112" s="195"/>
      <c r="AP112" s="195"/>
      <c r="AQ112" s="195"/>
      <c r="AR112" s="195"/>
      <c r="AS112" s="195"/>
      <c r="AT112" s="195">
        <v>0</v>
      </c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</row>
    <row r="113" spans="4:59" s="2" customFormat="1" ht="17.25" customHeight="1">
      <c r="D113" s="199" t="s">
        <v>298</v>
      </c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3" t="s">
        <v>136</v>
      </c>
      <c r="AD113" s="193"/>
      <c r="AE113" s="193"/>
      <c r="AF113" s="195">
        <v>51986</v>
      </c>
      <c r="AG113" s="195"/>
      <c r="AH113" s="195"/>
      <c r="AI113" s="195"/>
      <c r="AJ113" s="195"/>
      <c r="AK113" s="195"/>
      <c r="AL113" s="195"/>
      <c r="AM113" s="195">
        <v>0</v>
      </c>
      <c r="AN113" s="195"/>
      <c r="AO113" s="195"/>
      <c r="AP113" s="195"/>
      <c r="AQ113" s="195"/>
      <c r="AR113" s="195"/>
      <c r="AS113" s="195"/>
      <c r="AT113" s="195">
        <v>79918</v>
      </c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</row>
    <row r="114" spans="4:59" s="2" customFormat="1" ht="12.75">
      <c r="D114" s="192" t="s">
        <v>14</v>
      </c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3" t="s">
        <v>299</v>
      </c>
      <c r="AD114" s="193"/>
      <c r="AE114" s="193"/>
      <c r="AF114" s="195">
        <v>0</v>
      </c>
      <c r="AG114" s="195"/>
      <c r="AH114" s="195"/>
      <c r="AI114" s="195"/>
      <c r="AJ114" s="195"/>
      <c r="AK114" s="195"/>
      <c r="AL114" s="195"/>
      <c r="AM114" s="195">
        <v>0</v>
      </c>
      <c r="AN114" s="195"/>
      <c r="AO114" s="195"/>
      <c r="AP114" s="195"/>
      <c r="AQ114" s="195"/>
      <c r="AR114" s="195"/>
      <c r="AS114" s="195"/>
      <c r="AT114" s="195">
        <v>0</v>
      </c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</row>
    <row r="115" spans="4:59" s="2" customFormat="1" ht="12.75">
      <c r="D115" s="192" t="s">
        <v>300</v>
      </c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88" t="s">
        <v>301</v>
      </c>
      <c r="AD115" s="188"/>
      <c r="AE115" s="188"/>
      <c r="AF115" s="189">
        <f>SUM(AF116:AS120)</f>
        <v>1224605</v>
      </c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>
        <f>SUM(AT116:BG120)</f>
        <v>1829977</v>
      </c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189"/>
      <c r="BF115" s="189"/>
      <c r="BG115" s="189"/>
    </row>
    <row r="116" spans="4:59" s="2" customFormat="1" ht="12.75">
      <c r="D116" s="192" t="s">
        <v>302</v>
      </c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3" t="s">
        <v>125</v>
      </c>
      <c r="AD116" s="193"/>
      <c r="AE116" s="193"/>
      <c r="AF116" s="195">
        <v>1224605</v>
      </c>
      <c r="AG116" s="195"/>
      <c r="AH116" s="195"/>
      <c r="AI116" s="195"/>
      <c r="AJ116" s="195"/>
      <c r="AK116" s="195"/>
      <c r="AL116" s="195"/>
      <c r="AM116" s="195">
        <v>0</v>
      </c>
      <c r="AN116" s="195"/>
      <c r="AO116" s="195"/>
      <c r="AP116" s="195"/>
      <c r="AQ116" s="195"/>
      <c r="AR116" s="195"/>
      <c r="AS116" s="195"/>
      <c r="AT116" s="195">
        <v>1826029</v>
      </c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</row>
    <row r="117" spans="4:59" s="2" customFormat="1" ht="12.75">
      <c r="D117" s="192" t="s">
        <v>303</v>
      </c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3" t="s">
        <v>123</v>
      </c>
      <c r="AD117" s="193"/>
      <c r="AE117" s="193"/>
      <c r="AF117" s="195">
        <v>0</v>
      </c>
      <c r="AG117" s="195"/>
      <c r="AH117" s="195"/>
      <c r="AI117" s="195"/>
      <c r="AJ117" s="195"/>
      <c r="AK117" s="195"/>
      <c r="AL117" s="195"/>
      <c r="AM117" s="195">
        <v>0</v>
      </c>
      <c r="AN117" s="195"/>
      <c r="AO117" s="195"/>
      <c r="AP117" s="195"/>
      <c r="AQ117" s="195"/>
      <c r="AR117" s="195"/>
      <c r="AS117" s="195"/>
      <c r="AT117" s="195">
        <v>3948</v>
      </c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</row>
    <row r="118" spans="4:59" s="2" customFormat="1" ht="12.75">
      <c r="D118" s="192" t="s">
        <v>304</v>
      </c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3" t="s">
        <v>145</v>
      </c>
      <c r="AD118" s="193"/>
      <c r="AE118" s="193"/>
      <c r="AF118" s="195">
        <v>0</v>
      </c>
      <c r="AG118" s="195"/>
      <c r="AH118" s="195"/>
      <c r="AI118" s="195"/>
      <c r="AJ118" s="195"/>
      <c r="AK118" s="195"/>
      <c r="AL118" s="195"/>
      <c r="AM118" s="195">
        <v>0</v>
      </c>
      <c r="AN118" s="195"/>
      <c r="AO118" s="195"/>
      <c r="AP118" s="195"/>
      <c r="AQ118" s="195"/>
      <c r="AR118" s="195"/>
      <c r="AS118" s="195"/>
      <c r="AT118" s="195">
        <v>0</v>
      </c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</row>
    <row r="119" spans="4:59" s="2" customFormat="1" ht="12.75">
      <c r="D119" s="192" t="s">
        <v>305</v>
      </c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3" t="s">
        <v>146</v>
      </c>
      <c r="AD119" s="193"/>
      <c r="AE119" s="193"/>
      <c r="AF119" s="195">
        <v>0</v>
      </c>
      <c r="AG119" s="195"/>
      <c r="AH119" s="195"/>
      <c r="AI119" s="195"/>
      <c r="AJ119" s="195"/>
      <c r="AK119" s="195"/>
      <c r="AL119" s="195"/>
      <c r="AM119" s="195">
        <v>0</v>
      </c>
      <c r="AN119" s="195"/>
      <c r="AO119" s="195"/>
      <c r="AP119" s="195"/>
      <c r="AQ119" s="195"/>
      <c r="AR119" s="195"/>
      <c r="AS119" s="195"/>
      <c r="AT119" s="195">
        <v>0</v>
      </c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</row>
    <row r="120" spans="4:59" s="2" customFormat="1" ht="12.75">
      <c r="D120" s="192" t="s">
        <v>306</v>
      </c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3" t="s">
        <v>147</v>
      </c>
      <c r="AD120" s="193"/>
      <c r="AE120" s="193"/>
      <c r="AF120" s="195">
        <v>0</v>
      </c>
      <c r="AG120" s="195"/>
      <c r="AH120" s="195"/>
      <c r="AI120" s="195"/>
      <c r="AJ120" s="195"/>
      <c r="AK120" s="195"/>
      <c r="AL120" s="195"/>
      <c r="AM120" s="195">
        <v>0</v>
      </c>
      <c r="AN120" s="195"/>
      <c r="AO120" s="195"/>
      <c r="AP120" s="195"/>
      <c r="AQ120" s="195"/>
      <c r="AR120" s="195"/>
      <c r="AS120" s="195"/>
      <c r="AT120" s="195">
        <v>0</v>
      </c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</row>
    <row r="121" spans="4:59" s="2" customFormat="1" ht="12.75">
      <c r="D121" s="192" t="s">
        <v>307</v>
      </c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88" t="s">
        <v>148</v>
      </c>
      <c r="AD121" s="188"/>
      <c r="AE121" s="188"/>
      <c r="AF121" s="189">
        <f>SUM(AF122:AF123)</f>
        <v>1642735</v>
      </c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>
        <f>SUM(AT122:BG123)</f>
        <v>3472712</v>
      </c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</row>
    <row r="122" spans="4:59" s="2" customFormat="1" ht="12.75">
      <c r="D122" s="192" t="s">
        <v>308</v>
      </c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3" t="s">
        <v>149</v>
      </c>
      <c r="AD122" s="193"/>
      <c r="AE122" s="193"/>
      <c r="AF122" s="195">
        <v>0</v>
      </c>
      <c r="AG122" s="195"/>
      <c r="AH122" s="195"/>
      <c r="AI122" s="195"/>
      <c r="AJ122" s="195"/>
      <c r="AK122" s="195"/>
      <c r="AL122" s="195"/>
      <c r="AM122" s="195" t="e">
        <f>_xlfn.SUMIFS(#REF!,#REF!,AJ122,#REF!,"Bruto")</f>
        <v>#REF!</v>
      </c>
      <c r="AN122" s="195"/>
      <c r="AO122" s="195"/>
      <c r="AP122" s="195"/>
      <c r="AQ122" s="195"/>
      <c r="AR122" s="195"/>
      <c r="AS122" s="195"/>
      <c r="AT122" s="195">
        <v>2312783</v>
      </c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</row>
    <row r="123" spans="4:59" s="2" customFormat="1" ht="12.75">
      <c r="D123" s="192" t="s">
        <v>309</v>
      </c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3" t="s">
        <v>119</v>
      </c>
      <c r="AD123" s="193"/>
      <c r="AE123" s="193"/>
      <c r="AF123" s="196">
        <v>1642735</v>
      </c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8"/>
      <c r="AT123" s="195">
        <v>1159929</v>
      </c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</row>
    <row r="124" spans="4:59" s="2" customFormat="1" ht="12.75">
      <c r="D124" s="192" t="s">
        <v>310</v>
      </c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88" t="s">
        <v>150</v>
      </c>
      <c r="AD124" s="188"/>
      <c r="AE124" s="188"/>
      <c r="AF124" s="189">
        <f>SUM(AF98,AF74)</f>
        <v>426738466</v>
      </c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>
        <f>SUM(AT98,AT74)</f>
        <v>410117868</v>
      </c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9"/>
    </row>
    <row r="125" spans="4:59" s="2" customFormat="1" ht="12.75">
      <c r="D125" s="187" t="s">
        <v>311</v>
      </c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93" t="s">
        <v>151</v>
      </c>
      <c r="AD125" s="193"/>
      <c r="AE125" s="193"/>
      <c r="AF125" s="194">
        <v>32136774</v>
      </c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>
        <v>26867964</v>
      </c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</row>
    <row r="126" spans="4:59" s="2" customFormat="1" ht="12.75">
      <c r="D126" s="187" t="s">
        <v>312</v>
      </c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8" t="s">
        <v>152</v>
      </c>
      <c r="AD126" s="188"/>
      <c r="AE126" s="188"/>
      <c r="AF126" s="189">
        <f>AF124+AF125</f>
        <v>458875240</v>
      </c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>
        <f>AT124+AT125</f>
        <v>436985832</v>
      </c>
      <c r="AU126" s="189"/>
      <c r="AV126" s="189"/>
      <c r="AW126" s="189"/>
      <c r="AX126" s="189"/>
      <c r="AY126" s="189"/>
      <c r="AZ126" s="189"/>
      <c r="BA126" s="189"/>
      <c r="BB126" s="189"/>
      <c r="BC126" s="189"/>
      <c r="BD126" s="189"/>
      <c r="BE126" s="189"/>
      <c r="BF126" s="189"/>
      <c r="BG126" s="189"/>
    </row>
    <row r="127" spans="4:59" s="2" customFormat="1" ht="12.75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1"/>
      <c r="AD127" s="31"/>
      <c r="AE127" s="31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</row>
    <row r="128" spans="4:62" ht="15.75">
      <c r="D128" s="107" t="s">
        <v>53</v>
      </c>
      <c r="E128" s="36" t="s">
        <v>120</v>
      </c>
      <c r="F128" s="36"/>
      <c r="G128" s="36"/>
      <c r="H128" s="36"/>
      <c r="I128" s="36"/>
      <c r="J128" s="36"/>
      <c r="K128" s="18"/>
      <c r="T128" s="15" t="s">
        <v>51</v>
      </c>
      <c r="AD128" s="37"/>
      <c r="AE128" s="38"/>
      <c r="AF128" s="38"/>
      <c r="AG128" s="38"/>
      <c r="AH128" s="38"/>
      <c r="AI128" s="38"/>
      <c r="AJ128" s="39"/>
      <c r="AK128" s="39"/>
      <c r="AL128" s="39"/>
      <c r="AM128" s="39"/>
      <c r="AN128" s="39"/>
      <c r="AO128" s="39"/>
      <c r="AP128" s="39"/>
      <c r="AW128" s="190" t="s">
        <v>313</v>
      </c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J128" s="1" t="s">
        <v>314</v>
      </c>
    </row>
    <row r="129" spans="20:59" ht="16.5" customHeight="1">
      <c r="T129" s="40"/>
      <c r="U129" s="36"/>
      <c r="V129" s="36"/>
      <c r="W129" s="36"/>
      <c r="X129" s="36"/>
      <c r="Y129" s="36"/>
      <c r="Z129" s="36"/>
      <c r="AA129" s="36"/>
      <c r="AB129" s="40"/>
      <c r="AC129" s="36"/>
      <c r="AD129" s="29"/>
      <c r="AE129" s="29"/>
      <c r="AF129" s="29"/>
      <c r="AG129" s="29"/>
      <c r="AH129" s="29"/>
      <c r="AI129" s="29"/>
      <c r="AJ129" s="2"/>
      <c r="AK129" s="2"/>
      <c r="AL129" s="2"/>
      <c r="AM129" s="2"/>
      <c r="AR129" s="1" t="s">
        <v>18</v>
      </c>
      <c r="AW129" s="29"/>
      <c r="AX129" s="40"/>
      <c r="AY129" s="40"/>
      <c r="AZ129" s="40"/>
      <c r="BA129" s="40"/>
      <c r="BB129" s="40"/>
      <c r="BC129" s="40"/>
      <c r="BD129" s="40"/>
      <c r="BE129" s="40"/>
      <c r="BF129" s="40"/>
      <c r="BG129" s="29"/>
    </row>
    <row r="130" spans="4:59" ht="21.75" customHeight="1">
      <c r="D130" s="107" t="s">
        <v>315</v>
      </c>
      <c r="E130" s="41" t="s">
        <v>500</v>
      </c>
      <c r="F130" s="41"/>
      <c r="G130" s="41"/>
      <c r="H130" s="41"/>
      <c r="I130" s="41"/>
      <c r="J130" s="41"/>
      <c r="K130" s="18"/>
      <c r="T130" s="42" t="s">
        <v>316</v>
      </c>
      <c r="AA130" s="18"/>
      <c r="AB130" s="18"/>
      <c r="AC130" s="18"/>
      <c r="AD130" s="43"/>
      <c r="AE130" s="29"/>
      <c r="AF130" s="29"/>
      <c r="AG130" s="29"/>
      <c r="AH130" s="29"/>
      <c r="AI130" s="29"/>
      <c r="AJ130" s="29"/>
      <c r="AW130" s="191" t="s">
        <v>317</v>
      </c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</row>
  </sheetData>
  <sheetProtection/>
  <mergeCells count="540">
    <mergeCell ref="AR1:BG1"/>
    <mergeCell ref="D14:BG14"/>
    <mergeCell ref="D15:BG15"/>
    <mergeCell ref="AC16:AF16"/>
    <mergeCell ref="BA17:BF17"/>
    <mergeCell ref="D18:AB19"/>
    <mergeCell ref="AC18:AE19"/>
    <mergeCell ref="AF18:AZ18"/>
    <mergeCell ref="BA18:BG19"/>
    <mergeCell ref="AF19:AL19"/>
    <mergeCell ref="AM19:AS19"/>
    <mergeCell ref="AT19:AZ19"/>
    <mergeCell ref="D20:AB20"/>
    <mergeCell ref="AC20:AE20"/>
    <mergeCell ref="AF20:AL20"/>
    <mergeCell ref="AM20:AS20"/>
    <mergeCell ref="AT20:AZ20"/>
    <mergeCell ref="BA20:BG20"/>
    <mergeCell ref="D21:AB21"/>
    <mergeCell ref="AC21:AE21"/>
    <mergeCell ref="AF21:AL21"/>
    <mergeCell ref="AM21:AS21"/>
    <mergeCell ref="AT21:AZ21"/>
    <mergeCell ref="BA21:BG21"/>
    <mergeCell ref="D22:AB22"/>
    <mergeCell ref="AC22:AE22"/>
    <mergeCell ref="AF22:AL22"/>
    <mergeCell ref="AM22:AS22"/>
    <mergeCell ref="AT22:AZ22"/>
    <mergeCell ref="BA22:BG22"/>
    <mergeCell ref="D23:AB23"/>
    <mergeCell ref="AC23:AE23"/>
    <mergeCell ref="AF23:AL23"/>
    <mergeCell ref="AM23:AS23"/>
    <mergeCell ref="AT23:AZ23"/>
    <mergeCell ref="BA23:BG23"/>
    <mergeCell ref="D24:AB24"/>
    <mergeCell ref="AC24:AE24"/>
    <mergeCell ref="AF24:AL24"/>
    <mergeCell ref="AM24:AS24"/>
    <mergeCell ref="AT24:AZ24"/>
    <mergeCell ref="BA24:BG24"/>
    <mergeCell ref="D25:AB25"/>
    <mergeCell ref="AC25:AE25"/>
    <mergeCell ref="AF25:AL25"/>
    <mergeCell ref="AM25:AS25"/>
    <mergeCell ref="AT25:AZ25"/>
    <mergeCell ref="BA25:BG25"/>
    <mergeCell ref="D26:AB26"/>
    <mergeCell ref="AC26:AE26"/>
    <mergeCell ref="AF26:AL26"/>
    <mergeCell ref="AM26:AS26"/>
    <mergeCell ref="AT26:AZ26"/>
    <mergeCell ref="BA26:BG26"/>
    <mergeCell ref="D27:AB27"/>
    <mergeCell ref="AC27:AE27"/>
    <mergeCell ref="AF27:AL27"/>
    <mergeCell ref="AM27:AS27"/>
    <mergeCell ref="AT27:AZ27"/>
    <mergeCell ref="BA27:BG27"/>
    <mergeCell ref="D28:AB28"/>
    <mergeCell ref="AC28:AE28"/>
    <mergeCell ref="AF28:AL28"/>
    <mergeCell ref="AM28:AS28"/>
    <mergeCell ref="AT28:AZ28"/>
    <mergeCell ref="BA28:BG28"/>
    <mergeCell ref="D29:AB29"/>
    <mergeCell ref="AC29:AE29"/>
    <mergeCell ref="AF29:AL29"/>
    <mergeCell ref="AM29:AS29"/>
    <mergeCell ref="AT29:AZ29"/>
    <mergeCell ref="BA29:BG29"/>
    <mergeCell ref="D30:AB30"/>
    <mergeCell ref="AC30:AE30"/>
    <mergeCell ref="AF30:AL30"/>
    <mergeCell ref="AM30:AS30"/>
    <mergeCell ref="AT30:AZ30"/>
    <mergeCell ref="BA30:BG30"/>
    <mergeCell ref="D31:AB31"/>
    <mergeCell ref="AC31:AE31"/>
    <mergeCell ref="AF31:AL31"/>
    <mergeCell ref="AM31:AS31"/>
    <mergeCell ref="AT31:AZ31"/>
    <mergeCell ref="BA31:BG31"/>
    <mergeCell ref="D32:AB32"/>
    <mergeCell ref="AC32:AE32"/>
    <mergeCell ref="AF32:AL32"/>
    <mergeCell ref="AM32:AS32"/>
    <mergeCell ref="AT32:AZ32"/>
    <mergeCell ref="BA32:BG32"/>
    <mergeCell ref="D33:AB33"/>
    <mergeCell ref="AC33:AE33"/>
    <mergeCell ref="AF33:AL33"/>
    <mergeCell ref="AM33:AS33"/>
    <mergeCell ref="AT33:AZ33"/>
    <mergeCell ref="BA33:BG33"/>
    <mergeCell ref="D34:AB34"/>
    <mergeCell ref="AC34:AE34"/>
    <mergeCell ref="AF34:AL34"/>
    <mergeCell ref="AM34:AS34"/>
    <mergeCell ref="AT34:AZ34"/>
    <mergeCell ref="BA34:BG34"/>
    <mergeCell ref="D35:AB35"/>
    <mergeCell ref="AC35:AE35"/>
    <mergeCell ref="AF35:AL35"/>
    <mergeCell ref="AM35:AS35"/>
    <mergeCell ref="AT35:AZ35"/>
    <mergeCell ref="BA35:BG35"/>
    <mergeCell ref="D36:AB36"/>
    <mergeCell ref="AC36:AE36"/>
    <mergeCell ref="AF36:AL36"/>
    <mergeCell ref="AM36:AS36"/>
    <mergeCell ref="AT36:AZ36"/>
    <mergeCell ref="BA36:BG36"/>
    <mergeCell ref="D37:AB37"/>
    <mergeCell ref="AC37:AE37"/>
    <mergeCell ref="AF37:AL37"/>
    <mergeCell ref="AM37:AS37"/>
    <mergeCell ref="AT37:AZ37"/>
    <mergeCell ref="BA37:BG37"/>
    <mergeCell ref="D38:AB38"/>
    <mergeCell ref="AC38:AE38"/>
    <mergeCell ref="AF38:AL38"/>
    <mergeCell ref="AM38:AS38"/>
    <mergeCell ref="AT38:AZ38"/>
    <mergeCell ref="BA38:BG38"/>
    <mergeCell ref="D39:AB39"/>
    <mergeCell ref="AC39:AE39"/>
    <mergeCell ref="AF39:AL39"/>
    <mergeCell ref="AM39:AS39"/>
    <mergeCell ref="AT39:AZ39"/>
    <mergeCell ref="BA39:BG39"/>
    <mergeCell ref="D40:AB40"/>
    <mergeCell ref="AC40:AE40"/>
    <mergeCell ref="AF40:AL40"/>
    <mergeCell ref="AM40:AS40"/>
    <mergeCell ref="AT40:AZ40"/>
    <mergeCell ref="BA40:BG40"/>
    <mergeCell ref="D41:AB41"/>
    <mergeCell ref="AC41:AE41"/>
    <mergeCell ref="AF41:AL41"/>
    <mergeCell ref="AM41:AS41"/>
    <mergeCell ref="AT41:AZ41"/>
    <mergeCell ref="BA41:BG41"/>
    <mergeCell ref="D42:AB42"/>
    <mergeCell ref="AC42:AE42"/>
    <mergeCell ref="AF42:AL42"/>
    <mergeCell ref="AM42:AS42"/>
    <mergeCell ref="AT42:AZ42"/>
    <mergeCell ref="BA42:BG42"/>
    <mergeCell ref="D43:AB43"/>
    <mergeCell ref="AC43:AE43"/>
    <mergeCell ref="AF43:AL43"/>
    <mergeCell ref="AM43:AS43"/>
    <mergeCell ref="AT43:AZ43"/>
    <mergeCell ref="BA43:BG43"/>
    <mergeCell ref="D44:AB44"/>
    <mergeCell ref="AC44:AE44"/>
    <mergeCell ref="AF44:AL44"/>
    <mergeCell ref="AM44:AS44"/>
    <mergeCell ref="AT44:AZ44"/>
    <mergeCell ref="BA44:BG44"/>
    <mergeCell ref="D45:AB45"/>
    <mergeCell ref="AC45:AE45"/>
    <mergeCell ref="AF45:AL45"/>
    <mergeCell ref="AM45:AS45"/>
    <mergeCell ref="AT45:AZ45"/>
    <mergeCell ref="BA45:BG45"/>
    <mergeCell ref="D46:AB46"/>
    <mergeCell ref="AC46:AE46"/>
    <mergeCell ref="AF46:AL46"/>
    <mergeCell ref="AM46:AS46"/>
    <mergeCell ref="AT46:AZ46"/>
    <mergeCell ref="BA46:BG46"/>
    <mergeCell ref="D47:AB47"/>
    <mergeCell ref="AC47:AE47"/>
    <mergeCell ref="AF47:AL47"/>
    <mergeCell ref="AM47:AS47"/>
    <mergeCell ref="AT47:AZ47"/>
    <mergeCell ref="BA47:BG47"/>
    <mergeCell ref="D48:AB48"/>
    <mergeCell ref="AC48:AE48"/>
    <mergeCell ref="AF48:AL48"/>
    <mergeCell ref="AM48:AS48"/>
    <mergeCell ref="AT48:AZ48"/>
    <mergeCell ref="BA48:BG48"/>
    <mergeCell ref="D49:AB49"/>
    <mergeCell ref="AC49:AE49"/>
    <mergeCell ref="AF49:AL49"/>
    <mergeCell ref="AM49:AS49"/>
    <mergeCell ref="AT49:AZ49"/>
    <mergeCell ref="BA49:BG49"/>
    <mergeCell ref="D50:AB50"/>
    <mergeCell ref="AC50:AE50"/>
    <mergeCell ref="AF50:AL50"/>
    <mergeCell ref="AM50:AS50"/>
    <mergeCell ref="AT50:AZ50"/>
    <mergeCell ref="BA50:BG50"/>
    <mergeCell ref="D51:AB51"/>
    <mergeCell ref="AC51:AE51"/>
    <mergeCell ref="AF51:AL51"/>
    <mergeCell ref="AM51:AS51"/>
    <mergeCell ref="AT51:AZ51"/>
    <mergeCell ref="BA51:BG51"/>
    <mergeCell ref="D52:AB52"/>
    <mergeCell ref="AC52:AE52"/>
    <mergeCell ref="AF52:AL52"/>
    <mergeCell ref="AM52:AS52"/>
    <mergeCell ref="AT52:AZ52"/>
    <mergeCell ref="BA52:BG52"/>
    <mergeCell ref="D53:AB53"/>
    <mergeCell ref="AC53:AE53"/>
    <mergeCell ref="AF53:AL53"/>
    <mergeCell ref="AM53:AS53"/>
    <mergeCell ref="AT53:AZ53"/>
    <mergeCell ref="BA53:BG53"/>
    <mergeCell ref="D54:AB54"/>
    <mergeCell ref="AC54:AE54"/>
    <mergeCell ref="AF54:AL54"/>
    <mergeCell ref="AM54:AS54"/>
    <mergeCell ref="AT54:AZ54"/>
    <mergeCell ref="BA54:BG54"/>
    <mergeCell ref="D55:AB55"/>
    <mergeCell ref="AC55:AE55"/>
    <mergeCell ref="AF55:AL55"/>
    <mergeCell ref="AM55:AS55"/>
    <mergeCell ref="AT55:AZ55"/>
    <mergeCell ref="BA55:BG55"/>
    <mergeCell ref="D56:AB56"/>
    <mergeCell ref="AC56:AE56"/>
    <mergeCell ref="AF56:AL56"/>
    <mergeCell ref="AM56:AS56"/>
    <mergeCell ref="AT56:AZ56"/>
    <mergeCell ref="BA56:BG56"/>
    <mergeCell ref="D57:AB57"/>
    <mergeCell ref="AC57:AE57"/>
    <mergeCell ref="AF57:AL57"/>
    <mergeCell ref="AM57:AS57"/>
    <mergeCell ref="AT57:AZ57"/>
    <mergeCell ref="BA57:BG57"/>
    <mergeCell ref="D58:AB58"/>
    <mergeCell ref="AC58:AE58"/>
    <mergeCell ref="AF58:AL58"/>
    <mergeCell ref="AM58:AS58"/>
    <mergeCell ref="AT58:AZ58"/>
    <mergeCell ref="BA58:BG58"/>
    <mergeCell ref="D59:AB59"/>
    <mergeCell ref="AC59:AE59"/>
    <mergeCell ref="AF59:AL59"/>
    <mergeCell ref="AM59:AS59"/>
    <mergeCell ref="AT59:AZ59"/>
    <mergeCell ref="BA59:BG59"/>
    <mergeCell ref="D60:AB60"/>
    <mergeCell ref="AC60:AE60"/>
    <mergeCell ref="AF60:AL60"/>
    <mergeCell ref="AM60:AS60"/>
    <mergeCell ref="AT60:AZ60"/>
    <mergeCell ref="BA60:BG60"/>
    <mergeCell ref="D61:AB61"/>
    <mergeCell ref="AC61:AE61"/>
    <mergeCell ref="AF61:AL61"/>
    <mergeCell ref="AM61:AS61"/>
    <mergeCell ref="AT61:AZ61"/>
    <mergeCell ref="BA61:BG61"/>
    <mergeCell ref="D62:AB62"/>
    <mergeCell ref="AC62:AE62"/>
    <mergeCell ref="AF62:AL62"/>
    <mergeCell ref="AM62:AS62"/>
    <mergeCell ref="AT62:AZ62"/>
    <mergeCell ref="BA62:BG62"/>
    <mergeCell ref="D63:AB63"/>
    <mergeCell ref="AC63:AE63"/>
    <mergeCell ref="AF63:AL63"/>
    <mergeCell ref="AM63:AS63"/>
    <mergeCell ref="AT63:AZ63"/>
    <mergeCell ref="BA63:BG63"/>
    <mergeCell ref="D64:AB64"/>
    <mergeCell ref="AC64:AE64"/>
    <mergeCell ref="AF64:AL64"/>
    <mergeCell ref="AM64:AS64"/>
    <mergeCell ref="AT64:AZ64"/>
    <mergeCell ref="BA64:BG64"/>
    <mergeCell ref="D65:AB65"/>
    <mergeCell ref="AC65:AE65"/>
    <mergeCell ref="AF65:AL65"/>
    <mergeCell ref="AM65:AS65"/>
    <mergeCell ref="AT65:AZ65"/>
    <mergeCell ref="BA65:BG65"/>
    <mergeCell ref="D66:AB66"/>
    <mergeCell ref="AC66:AE66"/>
    <mergeCell ref="AF66:AL66"/>
    <mergeCell ref="AM66:AS66"/>
    <mergeCell ref="AT66:AZ66"/>
    <mergeCell ref="BA66:BG66"/>
    <mergeCell ref="D67:AB67"/>
    <mergeCell ref="AC67:AE67"/>
    <mergeCell ref="AF67:AL67"/>
    <mergeCell ref="AM67:AS67"/>
    <mergeCell ref="AT67:AZ67"/>
    <mergeCell ref="BA67:BG67"/>
    <mergeCell ref="D68:AB68"/>
    <mergeCell ref="AC68:AE68"/>
    <mergeCell ref="AF68:AL68"/>
    <mergeCell ref="AM68:AS68"/>
    <mergeCell ref="AT68:AZ68"/>
    <mergeCell ref="BA68:BG68"/>
    <mergeCell ref="D69:AB69"/>
    <mergeCell ref="AC69:AE69"/>
    <mergeCell ref="AF69:AL69"/>
    <mergeCell ref="AM69:AS69"/>
    <mergeCell ref="AT69:AZ69"/>
    <mergeCell ref="BA69:BG69"/>
    <mergeCell ref="D70:AB70"/>
    <mergeCell ref="AC70:AE70"/>
    <mergeCell ref="AF70:AL70"/>
    <mergeCell ref="AM70:AS70"/>
    <mergeCell ref="AT70:AZ70"/>
    <mergeCell ref="BA70:BG70"/>
    <mergeCell ref="D72:AB72"/>
    <mergeCell ref="AC72:AE72"/>
    <mergeCell ref="AF72:AS72"/>
    <mergeCell ref="AT72:BG72"/>
    <mergeCell ref="D73:AB73"/>
    <mergeCell ref="AC73:AE73"/>
    <mergeCell ref="AF73:AS73"/>
    <mergeCell ref="AT73:BG73"/>
    <mergeCell ref="D74:AB74"/>
    <mergeCell ref="AC74:AE74"/>
    <mergeCell ref="AF74:AS74"/>
    <mergeCell ref="AT74:BG74"/>
    <mergeCell ref="D75:AB75"/>
    <mergeCell ref="AC75:AE75"/>
    <mergeCell ref="AF75:AS75"/>
    <mergeCell ref="AT75:BG75"/>
    <mergeCell ref="D76:AB76"/>
    <mergeCell ref="AC76:AE76"/>
    <mergeCell ref="AF76:AS76"/>
    <mergeCell ref="AT76:BG76"/>
    <mergeCell ref="D77:AB77"/>
    <mergeCell ref="AC77:AE77"/>
    <mergeCell ref="AF77:AS77"/>
    <mergeCell ref="AT77:BG77"/>
    <mergeCell ref="D78:AB78"/>
    <mergeCell ref="AC78:AE78"/>
    <mergeCell ref="AF78:AS78"/>
    <mergeCell ref="AT78:BG78"/>
    <mergeCell ref="D79:AB79"/>
    <mergeCell ref="AC79:AE79"/>
    <mergeCell ref="AF79:AS79"/>
    <mergeCell ref="AT79:BG79"/>
    <mergeCell ref="D80:AB80"/>
    <mergeCell ref="AC80:AE80"/>
    <mergeCell ref="AF80:AS80"/>
    <mergeCell ref="AT80:BG80"/>
    <mergeCell ref="D81:AB81"/>
    <mergeCell ref="AC81:AE81"/>
    <mergeCell ref="AF81:AS81"/>
    <mergeCell ref="AT81:BG81"/>
    <mergeCell ref="D82:AB82"/>
    <mergeCell ref="AC82:AE82"/>
    <mergeCell ref="AF82:AS82"/>
    <mergeCell ref="AT82:BG82"/>
    <mergeCell ref="D83:AB83"/>
    <mergeCell ref="AC83:AE83"/>
    <mergeCell ref="AF83:AS83"/>
    <mergeCell ref="AT83:BG83"/>
    <mergeCell ref="D84:AB84"/>
    <mergeCell ref="AC84:AE84"/>
    <mergeCell ref="AF84:AS84"/>
    <mergeCell ref="AT84:BG84"/>
    <mergeCell ref="D85:AB85"/>
    <mergeCell ref="AC85:AE85"/>
    <mergeCell ref="AF85:AS85"/>
    <mergeCell ref="AT85:BG85"/>
    <mergeCell ref="D86:AB86"/>
    <mergeCell ref="AC86:AE86"/>
    <mergeCell ref="AF86:AS86"/>
    <mergeCell ref="AT86:BG86"/>
    <mergeCell ref="D87:AB87"/>
    <mergeCell ref="AC87:AE87"/>
    <mergeCell ref="AF87:AS87"/>
    <mergeCell ref="AT87:BG87"/>
    <mergeCell ref="D88:AB88"/>
    <mergeCell ref="AC88:AE88"/>
    <mergeCell ref="AF88:AS88"/>
    <mergeCell ref="AT88:BG88"/>
    <mergeCell ref="D89:AB89"/>
    <mergeCell ref="AC89:AE89"/>
    <mergeCell ref="AF89:AS89"/>
    <mergeCell ref="AT89:BG89"/>
    <mergeCell ref="D90:AB90"/>
    <mergeCell ref="AC90:AE90"/>
    <mergeCell ref="AF90:AS90"/>
    <mergeCell ref="AT90:BG90"/>
    <mergeCell ref="D91:AB91"/>
    <mergeCell ref="AC91:AE91"/>
    <mergeCell ref="AF91:AS91"/>
    <mergeCell ref="AT91:BG91"/>
    <mergeCell ref="D92:AB92"/>
    <mergeCell ref="AC92:AE92"/>
    <mergeCell ref="AF92:AS92"/>
    <mergeCell ref="AT92:BG92"/>
    <mergeCell ref="D93:AB93"/>
    <mergeCell ref="AC93:AE93"/>
    <mergeCell ref="AF93:AS93"/>
    <mergeCell ref="AT93:BG93"/>
    <mergeCell ref="D94:AB94"/>
    <mergeCell ref="AC94:AE94"/>
    <mergeCell ref="AF94:AS94"/>
    <mergeCell ref="AT94:BG94"/>
    <mergeCell ref="D95:AB95"/>
    <mergeCell ref="AC95:AE95"/>
    <mergeCell ref="AF95:AS95"/>
    <mergeCell ref="AT95:BG95"/>
    <mergeCell ref="D96:AB96"/>
    <mergeCell ref="AC96:AE96"/>
    <mergeCell ref="AF96:AS96"/>
    <mergeCell ref="AT96:BG96"/>
    <mergeCell ref="D97:AB97"/>
    <mergeCell ref="AC97:AE97"/>
    <mergeCell ref="AF97:AS97"/>
    <mergeCell ref="AT97:BG97"/>
    <mergeCell ref="D98:AB98"/>
    <mergeCell ref="AC98:AE98"/>
    <mergeCell ref="AF98:AS98"/>
    <mergeCell ref="AT98:BG98"/>
    <mergeCell ref="D99:AB99"/>
    <mergeCell ref="AC99:AE99"/>
    <mergeCell ref="AF99:AS99"/>
    <mergeCell ref="AT99:BG99"/>
    <mergeCell ref="D100:AB100"/>
    <mergeCell ref="AC100:AE100"/>
    <mergeCell ref="AF100:AS100"/>
    <mergeCell ref="AT100:BG100"/>
    <mergeCell ref="D101:AB101"/>
    <mergeCell ref="AC101:AE101"/>
    <mergeCell ref="AF101:AS101"/>
    <mergeCell ref="AT101:BG101"/>
    <mergeCell ref="D102:AB102"/>
    <mergeCell ref="AC102:AE102"/>
    <mergeCell ref="AF102:AS102"/>
    <mergeCell ref="AT102:BG102"/>
    <mergeCell ref="D103:AB103"/>
    <mergeCell ref="AC103:AE103"/>
    <mergeCell ref="AF103:AS103"/>
    <mergeCell ref="AT103:BG103"/>
    <mergeCell ref="D104:AB104"/>
    <mergeCell ref="AC104:AE104"/>
    <mergeCell ref="AF104:AS104"/>
    <mergeCell ref="AT104:BG104"/>
    <mergeCell ref="D105:AB105"/>
    <mergeCell ref="AC105:AE105"/>
    <mergeCell ref="AF105:AS105"/>
    <mergeCell ref="AT105:BG105"/>
    <mergeCell ref="D106:AB106"/>
    <mergeCell ref="AC106:AE106"/>
    <mergeCell ref="AF106:AS106"/>
    <mergeCell ref="AT106:BG106"/>
    <mergeCell ref="D107:AB107"/>
    <mergeCell ref="AC107:AE107"/>
    <mergeCell ref="AF107:AS107"/>
    <mergeCell ref="AT107:BG107"/>
    <mergeCell ref="D108:AB108"/>
    <mergeCell ref="AC108:AE108"/>
    <mergeCell ref="AF108:AS108"/>
    <mergeCell ref="AT108:BG108"/>
    <mergeCell ref="D109:AB109"/>
    <mergeCell ref="AC109:AE109"/>
    <mergeCell ref="AF109:AS109"/>
    <mergeCell ref="AT109:BG109"/>
    <mergeCell ref="D110:AB110"/>
    <mergeCell ref="AC110:AE110"/>
    <mergeCell ref="AF110:AS110"/>
    <mergeCell ref="AT110:BG110"/>
    <mergeCell ref="D111:AB111"/>
    <mergeCell ref="AC111:AE111"/>
    <mergeCell ref="AF111:AS111"/>
    <mergeCell ref="AT111:BG111"/>
    <mergeCell ref="D112:AB112"/>
    <mergeCell ref="AC112:AE112"/>
    <mergeCell ref="AF112:AS112"/>
    <mergeCell ref="AT112:BG112"/>
    <mergeCell ref="D113:AB113"/>
    <mergeCell ref="AC113:AE113"/>
    <mergeCell ref="AF113:AS113"/>
    <mergeCell ref="AT113:BG113"/>
    <mergeCell ref="D114:AB114"/>
    <mergeCell ref="AC114:AE114"/>
    <mergeCell ref="AF114:AS114"/>
    <mergeCell ref="AT114:BG114"/>
    <mergeCell ref="D115:AB115"/>
    <mergeCell ref="AC115:AE115"/>
    <mergeCell ref="AF115:AS115"/>
    <mergeCell ref="AT115:BG115"/>
    <mergeCell ref="D116:AB116"/>
    <mergeCell ref="AC116:AE116"/>
    <mergeCell ref="AF116:AS116"/>
    <mergeCell ref="AT116:BG116"/>
    <mergeCell ref="D117:AB117"/>
    <mergeCell ref="AC117:AE117"/>
    <mergeCell ref="AF117:AS117"/>
    <mergeCell ref="AT117:BG117"/>
    <mergeCell ref="D118:AB118"/>
    <mergeCell ref="AC118:AE118"/>
    <mergeCell ref="AF118:AS118"/>
    <mergeCell ref="AT118:BG118"/>
    <mergeCell ref="D119:AB119"/>
    <mergeCell ref="AC119:AE119"/>
    <mergeCell ref="AF119:AS119"/>
    <mergeCell ref="AT119:BG119"/>
    <mergeCell ref="D120:AB120"/>
    <mergeCell ref="AC120:AE120"/>
    <mergeCell ref="AF120:AS120"/>
    <mergeCell ref="AT120:BG120"/>
    <mergeCell ref="D121:AB121"/>
    <mergeCell ref="AC121:AE121"/>
    <mergeCell ref="AF121:AS121"/>
    <mergeCell ref="AT121:BG121"/>
    <mergeCell ref="D122:AB122"/>
    <mergeCell ref="AC122:AE122"/>
    <mergeCell ref="AF122:AS122"/>
    <mergeCell ref="AT122:BG122"/>
    <mergeCell ref="D123:AB123"/>
    <mergeCell ref="AC123:AE123"/>
    <mergeCell ref="AF123:AS123"/>
    <mergeCell ref="AT123:BG123"/>
    <mergeCell ref="D124:AB124"/>
    <mergeCell ref="AC124:AE124"/>
    <mergeCell ref="AF124:AS124"/>
    <mergeCell ref="AT124:BG124"/>
    <mergeCell ref="D125:AB125"/>
    <mergeCell ref="AC125:AE125"/>
    <mergeCell ref="AF125:AS125"/>
    <mergeCell ref="AT125:BG125"/>
    <mergeCell ref="D126:AB126"/>
    <mergeCell ref="AC126:AE126"/>
    <mergeCell ref="AF126:AS126"/>
    <mergeCell ref="AT126:BG126"/>
    <mergeCell ref="AW128:BG128"/>
    <mergeCell ref="AW130:BG13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B139"/>
  <sheetViews>
    <sheetView showGridLines="0" zoomScale="90" zoomScaleNormal="90" zoomScalePageLayoutView="0" workbookViewId="0" topLeftCell="A1">
      <selection activeCell="BA12" sqref="BA12"/>
    </sheetView>
  </sheetViews>
  <sheetFormatPr defaultColWidth="2.57421875" defaultRowHeight="12.75"/>
  <cols>
    <col min="1" max="1" width="1.1484375" style="0" customWidth="1"/>
    <col min="2" max="2" width="2.57421875" style="0" customWidth="1"/>
    <col min="3" max="3" width="2.7109375" style="0" customWidth="1"/>
    <col min="4" max="15" width="2.57421875" style="0" customWidth="1"/>
    <col min="16" max="16" width="3.421875" style="0" customWidth="1"/>
    <col min="17" max="17" width="2.00390625" style="0" customWidth="1"/>
    <col min="18" max="18" width="1.421875" style="0" customWidth="1"/>
    <col min="19" max="19" width="0" style="0" hidden="1" customWidth="1"/>
    <col min="20" max="20" width="0.9921875" style="0" hidden="1" customWidth="1"/>
    <col min="21" max="21" width="0.71875" style="0" hidden="1" customWidth="1"/>
    <col min="22" max="22" width="2.7109375" style="0" customWidth="1"/>
    <col min="23" max="23" width="2.57421875" style="0" customWidth="1"/>
    <col min="24" max="24" width="3.28125" style="0" customWidth="1"/>
    <col min="25" max="25" width="18.140625" style="0" customWidth="1"/>
    <col min="26" max="29" width="2.421875" style="0" customWidth="1"/>
    <col min="30" max="30" width="2.28125" style="0" customWidth="1"/>
    <col min="31" max="41" width="2.421875" style="0" customWidth="1"/>
    <col min="42" max="46" width="2.57421875" style="0" customWidth="1"/>
  </cols>
  <sheetData>
    <row r="1" spans="2:41" ht="12.75">
      <c r="B1" t="s">
        <v>153</v>
      </c>
      <c r="Z1" s="275" t="s">
        <v>574</v>
      </c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</row>
    <row r="2" ht="4.5" customHeight="1"/>
    <row r="3" spans="2:41" ht="15">
      <c r="B3" s="276" t="s">
        <v>496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</row>
    <row r="4" spans="2:41" ht="5.25" customHeigh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2:41" ht="12.75">
      <c r="B5" t="s">
        <v>154</v>
      </c>
      <c r="F5" s="282" t="s">
        <v>575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171"/>
      <c r="T5" s="171"/>
      <c r="U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</row>
    <row r="6" spans="26:41" ht="5.25" customHeight="1"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12.75">
      <c r="B7" t="s">
        <v>155</v>
      </c>
      <c r="H7" s="6"/>
      <c r="I7" s="8">
        <v>6</v>
      </c>
      <c r="J7" s="8">
        <v>4</v>
      </c>
      <c r="K7" s="8">
        <v>1</v>
      </c>
      <c r="L7" s="8">
        <v>9</v>
      </c>
      <c r="M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6:41" ht="5.25" customHeight="1"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2:41" ht="12.75">
      <c r="B9" t="s">
        <v>156</v>
      </c>
      <c r="D9" s="8">
        <v>4</v>
      </c>
      <c r="E9" s="8">
        <v>2</v>
      </c>
      <c r="F9" s="8">
        <v>1</v>
      </c>
      <c r="G9" s="8">
        <v>8</v>
      </c>
      <c r="H9" s="8">
        <v>2</v>
      </c>
      <c r="I9" s="8">
        <v>5</v>
      </c>
      <c r="J9" s="8">
        <v>0</v>
      </c>
      <c r="K9" s="8">
        <v>9</v>
      </c>
      <c r="L9" s="8">
        <v>3</v>
      </c>
      <c r="M9" s="8">
        <v>0</v>
      </c>
      <c r="N9" s="8">
        <v>0</v>
      </c>
      <c r="O9" s="8">
        <v>0</v>
      </c>
      <c r="P9" s="8">
        <v>3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26:41" ht="5.25" customHeight="1"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2:41" ht="12.75">
      <c r="B11" t="s">
        <v>157</v>
      </c>
      <c r="G11" s="8"/>
      <c r="H11" s="8"/>
      <c r="I11" s="8"/>
      <c r="J11" s="8"/>
      <c r="K11" s="8"/>
      <c r="L11" s="8"/>
      <c r="M11" s="8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26:41" ht="12.75"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ht="4.5" customHeight="1"/>
    <row r="14" spans="2:41" ht="18.75">
      <c r="B14" s="277" t="s">
        <v>318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</row>
    <row r="15" spans="2:41" ht="5.25" customHeight="1"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</row>
    <row r="16" spans="11:33" ht="12.75">
      <c r="K16" s="279" t="s">
        <v>580</v>
      </c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</row>
    <row r="17" spans="2:41" s="4" customFormat="1" ht="9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281" t="s">
        <v>161</v>
      </c>
      <c r="AL17" s="281"/>
      <c r="AM17" s="281"/>
      <c r="AN17" s="281"/>
      <c r="AO17" s="45"/>
    </row>
    <row r="18" spans="2:41" s="4" customFormat="1" ht="12.75">
      <c r="B18" s="259" t="s">
        <v>162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1"/>
      <c r="AA18" s="265" t="s">
        <v>238</v>
      </c>
      <c r="AB18" s="266"/>
      <c r="AC18" s="266"/>
      <c r="AD18" s="267" t="s">
        <v>319</v>
      </c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9"/>
    </row>
    <row r="19" spans="2:41" s="4" customFormat="1" ht="22.5" customHeight="1">
      <c r="B19" s="262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4"/>
      <c r="AA19" s="266"/>
      <c r="AB19" s="266"/>
      <c r="AC19" s="266"/>
      <c r="AD19" s="270" t="s">
        <v>320</v>
      </c>
      <c r="AE19" s="270"/>
      <c r="AF19" s="270"/>
      <c r="AG19" s="270"/>
      <c r="AH19" s="270"/>
      <c r="AI19" s="270"/>
      <c r="AJ19" s="270" t="s">
        <v>321</v>
      </c>
      <c r="AK19" s="270"/>
      <c r="AL19" s="270"/>
      <c r="AM19" s="270"/>
      <c r="AN19" s="270"/>
      <c r="AO19" s="270"/>
    </row>
    <row r="20" spans="2:41" s="4" customFormat="1" ht="9" customHeight="1">
      <c r="B20" s="271">
        <v>1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3"/>
      <c r="AA20" s="274">
        <v>2</v>
      </c>
      <c r="AB20" s="274"/>
      <c r="AC20" s="274"/>
      <c r="AD20" s="274">
        <v>3</v>
      </c>
      <c r="AE20" s="274"/>
      <c r="AF20" s="274"/>
      <c r="AG20" s="274"/>
      <c r="AH20" s="274"/>
      <c r="AI20" s="274"/>
      <c r="AJ20" s="274">
        <v>4</v>
      </c>
      <c r="AK20" s="274"/>
      <c r="AL20" s="274"/>
      <c r="AM20" s="274"/>
      <c r="AN20" s="274"/>
      <c r="AO20" s="274"/>
    </row>
    <row r="21" spans="2:41" s="4" customFormat="1" ht="24" customHeight="1">
      <c r="B21" s="258" t="s">
        <v>322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1">
        <v>201</v>
      </c>
      <c r="AB21" s="241"/>
      <c r="AC21" s="241"/>
      <c r="AD21" s="196">
        <v>8678166</v>
      </c>
      <c r="AE21" s="197"/>
      <c r="AF21" s="197"/>
      <c r="AG21" s="197"/>
      <c r="AH21" s="197"/>
      <c r="AI21" s="198"/>
      <c r="AJ21" s="196">
        <v>4052001</v>
      </c>
      <c r="AK21" s="197"/>
      <c r="AL21" s="197"/>
      <c r="AM21" s="197"/>
      <c r="AN21" s="197"/>
      <c r="AO21" s="198"/>
    </row>
    <row r="22" spans="2:41" s="4" customFormat="1" ht="12.75">
      <c r="B22" s="240" t="s">
        <v>323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1">
        <v>202</v>
      </c>
      <c r="AB22" s="241"/>
      <c r="AC22" s="241"/>
      <c r="AD22" s="196">
        <v>2399166</v>
      </c>
      <c r="AE22" s="197"/>
      <c r="AF22" s="197"/>
      <c r="AG22" s="197"/>
      <c r="AH22" s="197"/>
      <c r="AI22" s="198"/>
      <c r="AJ22" s="196">
        <v>798122</v>
      </c>
      <c r="AK22" s="197"/>
      <c r="AL22" s="197"/>
      <c r="AM22" s="197"/>
      <c r="AN22" s="197"/>
      <c r="AO22" s="198"/>
    </row>
    <row r="23" spans="2:41" s="4" customFormat="1" ht="12.75">
      <c r="B23" s="240" t="s">
        <v>324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1">
        <v>203</v>
      </c>
      <c r="AB23" s="241"/>
      <c r="AC23" s="241"/>
      <c r="AD23" s="195">
        <f>AD21-AD22</f>
        <v>6279000</v>
      </c>
      <c r="AE23" s="195"/>
      <c r="AF23" s="195"/>
      <c r="AG23" s="195"/>
      <c r="AH23" s="195"/>
      <c r="AI23" s="195"/>
      <c r="AJ23" s="195">
        <f>AJ21-AJ22</f>
        <v>3253879</v>
      </c>
      <c r="AK23" s="195"/>
      <c r="AL23" s="195"/>
      <c r="AM23" s="195"/>
      <c r="AN23" s="195"/>
      <c r="AO23" s="195"/>
    </row>
    <row r="24" spans="2:41" s="4" customFormat="1" ht="12.75">
      <c r="B24" s="240" t="s">
        <v>325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1">
        <v>204</v>
      </c>
      <c r="AB24" s="241"/>
      <c r="AC24" s="241"/>
      <c r="AD24" s="195">
        <v>0</v>
      </c>
      <c r="AE24" s="195"/>
      <c r="AF24" s="195"/>
      <c r="AG24" s="195"/>
      <c r="AH24" s="195"/>
      <c r="AI24" s="195"/>
      <c r="AJ24" s="195">
        <v>0</v>
      </c>
      <c r="AK24" s="195"/>
      <c r="AL24" s="195"/>
      <c r="AM24" s="195"/>
      <c r="AN24" s="195"/>
      <c r="AO24" s="195"/>
    </row>
    <row r="25" spans="2:41" s="4" customFormat="1" ht="12.75">
      <c r="B25" s="240" t="s">
        <v>326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1">
        <v>205</v>
      </c>
      <c r="AB25" s="241"/>
      <c r="AC25" s="241"/>
      <c r="AD25" s="196">
        <v>3671373</v>
      </c>
      <c r="AE25" s="197"/>
      <c r="AF25" s="197"/>
      <c r="AG25" s="197"/>
      <c r="AH25" s="197"/>
      <c r="AI25" s="198"/>
      <c r="AJ25" s="195">
        <v>2166439</v>
      </c>
      <c r="AK25" s="195"/>
      <c r="AL25" s="195"/>
      <c r="AM25" s="195"/>
      <c r="AN25" s="195"/>
      <c r="AO25" s="195"/>
    </row>
    <row r="26" spans="2:41" s="4" customFormat="1" ht="12.75">
      <c r="B26" s="240" t="s">
        <v>327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1">
        <v>206</v>
      </c>
      <c r="AB26" s="241"/>
      <c r="AC26" s="241"/>
      <c r="AD26" s="196">
        <v>923196</v>
      </c>
      <c r="AE26" s="197"/>
      <c r="AF26" s="197"/>
      <c r="AG26" s="197"/>
      <c r="AH26" s="197"/>
      <c r="AI26" s="198"/>
      <c r="AJ26" s="195">
        <v>606820</v>
      </c>
      <c r="AK26" s="195"/>
      <c r="AL26" s="195"/>
      <c r="AM26" s="195"/>
      <c r="AN26" s="195"/>
      <c r="AO26" s="195"/>
    </row>
    <row r="27" spans="2:41" s="4" customFormat="1" ht="12.75">
      <c r="B27" s="240" t="s">
        <v>328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1">
        <v>207</v>
      </c>
      <c r="AB27" s="241"/>
      <c r="AC27" s="241"/>
      <c r="AD27" s="195">
        <f>AD25-AD26</f>
        <v>2748177</v>
      </c>
      <c r="AE27" s="195"/>
      <c r="AF27" s="195"/>
      <c r="AG27" s="195"/>
      <c r="AH27" s="195"/>
      <c r="AI27" s="195"/>
      <c r="AJ27" s="195">
        <f>AJ25-AJ26</f>
        <v>1559619</v>
      </c>
      <c r="AK27" s="195"/>
      <c r="AL27" s="195"/>
      <c r="AM27" s="195"/>
      <c r="AN27" s="195"/>
      <c r="AO27" s="195"/>
    </row>
    <row r="28" spans="2:41" s="4" customFormat="1" ht="12.75">
      <c r="B28" s="240" t="s">
        <v>329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1">
        <v>208</v>
      </c>
      <c r="AB28" s="241"/>
      <c r="AC28" s="241"/>
      <c r="AD28" s="195">
        <v>0</v>
      </c>
      <c r="AE28" s="195"/>
      <c r="AF28" s="195"/>
      <c r="AG28" s="195"/>
      <c r="AH28" s="195"/>
      <c r="AI28" s="195"/>
      <c r="AJ28" s="195">
        <v>0</v>
      </c>
      <c r="AK28" s="195"/>
      <c r="AL28" s="195"/>
      <c r="AM28" s="195"/>
      <c r="AN28" s="195"/>
      <c r="AO28" s="195"/>
    </row>
    <row r="29" spans="2:41" s="4" customFormat="1" ht="12.75">
      <c r="B29" s="240" t="s">
        <v>37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1">
        <v>209</v>
      </c>
      <c r="AB29" s="241"/>
      <c r="AC29" s="241"/>
      <c r="AD29" s="195">
        <f>AD30+AD31+AD32+AD33</f>
        <v>546495</v>
      </c>
      <c r="AE29" s="195"/>
      <c r="AF29" s="195"/>
      <c r="AG29" s="195"/>
      <c r="AH29" s="195"/>
      <c r="AI29" s="195"/>
      <c r="AJ29" s="195">
        <f>AJ30+AJ31+AJ32+AJ33</f>
        <v>583</v>
      </c>
      <c r="AK29" s="195"/>
      <c r="AL29" s="195"/>
      <c r="AM29" s="195"/>
      <c r="AN29" s="195"/>
      <c r="AO29" s="195"/>
    </row>
    <row r="30" spans="2:41" s="4" customFormat="1" ht="12.75" customHeight="1">
      <c r="B30" s="246" t="s">
        <v>330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1">
        <v>210</v>
      </c>
      <c r="AB30" s="241"/>
      <c r="AC30" s="241"/>
      <c r="AD30" s="195">
        <v>0</v>
      </c>
      <c r="AE30" s="195"/>
      <c r="AF30" s="195"/>
      <c r="AG30" s="195"/>
      <c r="AH30" s="195"/>
      <c r="AI30" s="195"/>
      <c r="AJ30" s="195">
        <v>0</v>
      </c>
      <c r="AK30" s="195"/>
      <c r="AL30" s="195"/>
      <c r="AM30" s="195"/>
      <c r="AN30" s="195"/>
      <c r="AO30" s="195"/>
    </row>
    <row r="31" spans="2:41" s="4" customFormat="1" ht="12.75">
      <c r="B31" s="240" t="s">
        <v>331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1">
        <v>211</v>
      </c>
      <c r="AB31" s="241"/>
      <c r="AC31" s="241"/>
      <c r="AD31" s="196">
        <v>546495</v>
      </c>
      <c r="AE31" s="197"/>
      <c r="AF31" s="197"/>
      <c r="AG31" s="197"/>
      <c r="AH31" s="197"/>
      <c r="AI31" s="198"/>
      <c r="AJ31" s="195">
        <v>583</v>
      </c>
      <c r="AK31" s="195"/>
      <c r="AL31" s="195"/>
      <c r="AM31" s="195"/>
      <c r="AN31" s="195"/>
      <c r="AO31" s="195"/>
    </row>
    <row r="32" spans="2:41" s="4" customFormat="1" ht="12.75">
      <c r="B32" s="240" t="s">
        <v>332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1">
        <v>212</v>
      </c>
      <c r="AB32" s="241"/>
      <c r="AC32" s="241"/>
      <c r="AD32" s="195">
        <v>0</v>
      </c>
      <c r="AE32" s="195"/>
      <c r="AF32" s="195"/>
      <c r="AG32" s="195"/>
      <c r="AH32" s="195"/>
      <c r="AI32" s="195"/>
      <c r="AJ32" s="195">
        <v>0</v>
      </c>
      <c r="AK32" s="195"/>
      <c r="AL32" s="195"/>
      <c r="AM32" s="195"/>
      <c r="AN32" s="195"/>
      <c r="AO32" s="195"/>
    </row>
    <row r="33" spans="2:41" s="4" customFormat="1" ht="12.75">
      <c r="B33" s="240" t="s">
        <v>333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1">
        <v>213</v>
      </c>
      <c r="AB33" s="241"/>
      <c r="AC33" s="241"/>
      <c r="AD33" s="195">
        <v>0</v>
      </c>
      <c r="AE33" s="195"/>
      <c r="AF33" s="195"/>
      <c r="AG33" s="195"/>
      <c r="AH33" s="195"/>
      <c r="AI33" s="195"/>
      <c r="AJ33" s="195">
        <v>0</v>
      </c>
      <c r="AK33" s="195"/>
      <c r="AL33" s="195"/>
      <c r="AM33" s="195"/>
      <c r="AN33" s="195"/>
      <c r="AO33" s="195"/>
    </row>
    <row r="34" spans="2:41" s="4" customFormat="1" ht="12.75">
      <c r="B34" s="240" t="s">
        <v>38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1">
        <v>214</v>
      </c>
      <c r="AB34" s="241"/>
      <c r="AC34" s="241"/>
      <c r="AD34" s="195">
        <f>AD35+AD36+AD37+AD38</f>
        <v>591688</v>
      </c>
      <c r="AE34" s="195"/>
      <c r="AF34" s="195"/>
      <c r="AG34" s="195"/>
      <c r="AH34" s="195"/>
      <c r="AI34" s="195"/>
      <c r="AJ34" s="195">
        <f>AJ35+AJ36+AJ37+AJ38</f>
        <v>0</v>
      </c>
      <c r="AK34" s="195"/>
      <c r="AL34" s="195"/>
      <c r="AM34" s="195"/>
      <c r="AN34" s="195"/>
      <c r="AO34" s="195"/>
    </row>
    <row r="35" spans="2:41" s="4" customFormat="1" ht="15" customHeight="1">
      <c r="B35" s="246" t="s">
        <v>334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1">
        <v>215</v>
      </c>
      <c r="AB35" s="241"/>
      <c r="AC35" s="241"/>
      <c r="AD35" s="196">
        <v>0</v>
      </c>
      <c r="AE35" s="197"/>
      <c r="AF35" s="197"/>
      <c r="AG35" s="197"/>
      <c r="AH35" s="197"/>
      <c r="AI35" s="198"/>
      <c r="AJ35" s="195">
        <v>0</v>
      </c>
      <c r="AK35" s="195"/>
      <c r="AL35" s="195"/>
      <c r="AM35" s="195"/>
      <c r="AN35" s="195"/>
      <c r="AO35" s="195"/>
    </row>
    <row r="36" spans="2:41" s="4" customFormat="1" ht="12.75">
      <c r="B36" s="240" t="s">
        <v>335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1">
        <v>216</v>
      </c>
      <c r="AB36" s="241"/>
      <c r="AC36" s="241"/>
      <c r="AD36" s="196">
        <v>591688</v>
      </c>
      <c r="AE36" s="197"/>
      <c r="AF36" s="197"/>
      <c r="AG36" s="197"/>
      <c r="AH36" s="197"/>
      <c r="AI36" s="198"/>
      <c r="AJ36" s="195">
        <v>0</v>
      </c>
      <c r="AK36" s="195"/>
      <c r="AL36" s="195"/>
      <c r="AM36" s="195"/>
      <c r="AN36" s="195"/>
      <c r="AO36" s="195"/>
    </row>
    <row r="37" spans="2:41" s="4" customFormat="1" ht="12.75">
      <c r="B37" s="240" t="s">
        <v>336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1">
        <v>217</v>
      </c>
      <c r="AB37" s="241"/>
      <c r="AC37" s="241"/>
      <c r="AD37" s="196">
        <v>0</v>
      </c>
      <c r="AE37" s="197"/>
      <c r="AF37" s="197"/>
      <c r="AG37" s="197"/>
      <c r="AH37" s="197"/>
      <c r="AI37" s="198"/>
      <c r="AJ37" s="195">
        <v>0</v>
      </c>
      <c r="AK37" s="195"/>
      <c r="AL37" s="195"/>
      <c r="AM37" s="195"/>
      <c r="AN37" s="195"/>
      <c r="AO37" s="195"/>
    </row>
    <row r="38" spans="2:41" s="4" customFormat="1" ht="12.75">
      <c r="B38" s="240" t="s">
        <v>337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1">
        <v>218</v>
      </c>
      <c r="AB38" s="241"/>
      <c r="AC38" s="241"/>
      <c r="AD38" s="196">
        <v>0</v>
      </c>
      <c r="AE38" s="197"/>
      <c r="AF38" s="197"/>
      <c r="AG38" s="197"/>
      <c r="AH38" s="197"/>
      <c r="AI38" s="198"/>
      <c r="AJ38" s="195">
        <v>0</v>
      </c>
      <c r="AK38" s="195"/>
      <c r="AL38" s="195"/>
      <c r="AM38" s="195"/>
      <c r="AN38" s="195"/>
      <c r="AO38" s="195"/>
    </row>
    <row r="39" spans="2:41" s="4" customFormat="1" ht="12.75">
      <c r="B39" s="240" t="s">
        <v>338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1">
        <v>219</v>
      </c>
      <c r="AB39" s="241"/>
      <c r="AC39" s="241"/>
      <c r="AD39" s="195">
        <f>IF(AD29-AD34&gt;0,AD29-34,0)</f>
        <v>0</v>
      </c>
      <c r="AE39" s="195"/>
      <c r="AF39" s="195"/>
      <c r="AG39" s="195"/>
      <c r="AH39" s="195"/>
      <c r="AI39" s="195"/>
      <c r="AJ39" s="195">
        <f>AJ29-AJ34</f>
        <v>583</v>
      </c>
      <c r="AK39" s="195"/>
      <c r="AL39" s="195"/>
      <c r="AM39" s="195"/>
      <c r="AN39" s="195"/>
      <c r="AO39" s="195"/>
    </row>
    <row r="40" spans="2:41" s="4" customFormat="1" ht="12.75">
      <c r="B40" s="240" t="s">
        <v>339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1">
        <v>220</v>
      </c>
      <c r="AB40" s="241"/>
      <c r="AC40" s="241"/>
      <c r="AD40" s="195">
        <f>IF(AD34-AD29&gt;0,AD34-AD29,0)</f>
        <v>45193</v>
      </c>
      <c r="AE40" s="195"/>
      <c r="AF40" s="195"/>
      <c r="AG40" s="195"/>
      <c r="AH40" s="195"/>
      <c r="AI40" s="195"/>
      <c r="AJ40" s="195">
        <v>0</v>
      </c>
      <c r="AK40" s="195"/>
      <c r="AL40" s="195"/>
      <c r="AM40" s="195"/>
      <c r="AN40" s="195"/>
      <c r="AO40" s="195"/>
    </row>
    <row r="41" spans="2:41" s="4" customFormat="1" ht="12.75">
      <c r="B41" s="240" t="s">
        <v>340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1">
        <v>221</v>
      </c>
      <c r="AB41" s="241"/>
      <c r="AC41" s="241"/>
      <c r="AD41" s="195">
        <f>AD21+AD25+AD29-AD22-AD26-AD34</f>
        <v>8981984</v>
      </c>
      <c r="AE41" s="195"/>
      <c r="AF41" s="195"/>
      <c r="AG41" s="195"/>
      <c r="AH41" s="195"/>
      <c r="AI41" s="195"/>
      <c r="AJ41" s="195">
        <f>AJ21+AJ25+AJ29-AJ22-AJ26-AJ34</f>
        <v>4814081</v>
      </c>
      <c r="AK41" s="195"/>
      <c r="AL41" s="195"/>
      <c r="AM41" s="195"/>
      <c r="AN41" s="195"/>
      <c r="AO41" s="195"/>
    </row>
    <row r="42" spans="2:41" s="4" customFormat="1" ht="12.75">
      <c r="B42" s="240" t="s">
        <v>341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1">
        <v>222</v>
      </c>
      <c r="AB42" s="241"/>
      <c r="AC42" s="241"/>
      <c r="AD42" s="195"/>
      <c r="AE42" s="195"/>
      <c r="AF42" s="195"/>
      <c r="AG42" s="195"/>
      <c r="AH42" s="195"/>
      <c r="AI42" s="195"/>
      <c r="AJ42" s="195">
        <v>0</v>
      </c>
      <c r="AK42" s="195"/>
      <c r="AL42" s="195"/>
      <c r="AM42" s="195"/>
      <c r="AN42" s="195"/>
      <c r="AO42" s="195"/>
    </row>
    <row r="43" spans="2:41" s="4" customFormat="1" ht="23.25" customHeight="1">
      <c r="B43" s="258" t="s">
        <v>508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1">
        <v>223</v>
      </c>
      <c r="AB43" s="241"/>
      <c r="AC43" s="241"/>
      <c r="AD43" s="195">
        <f>AD44+AD45</f>
        <v>0</v>
      </c>
      <c r="AE43" s="195"/>
      <c r="AF43" s="195"/>
      <c r="AG43" s="195"/>
      <c r="AH43" s="195"/>
      <c r="AI43" s="195"/>
      <c r="AJ43" s="195">
        <f>AJ44+AJ45</f>
        <v>0</v>
      </c>
      <c r="AK43" s="195"/>
      <c r="AL43" s="195"/>
      <c r="AM43" s="195"/>
      <c r="AN43" s="195"/>
      <c r="AO43" s="195"/>
    </row>
    <row r="44" spans="2:41" s="4" customFormat="1" ht="12.75">
      <c r="B44" s="240" t="s">
        <v>342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1">
        <v>224</v>
      </c>
      <c r="AB44" s="241"/>
      <c r="AC44" s="241"/>
      <c r="AD44" s="195">
        <v>0</v>
      </c>
      <c r="AE44" s="195"/>
      <c r="AF44" s="195"/>
      <c r="AG44" s="195"/>
      <c r="AH44" s="195"/>
      <c r="AI44" s="195"/>
      <c r="AJ44" s="195">
        <v>0</v>
      </c>
      <c r="AK44" s="195"/>
      <c r="AL44" s="195"/>
      <c r="AM44" s="195"/>
      <c r="AN44" s="195"/>
      <c r="AO44" s="195"/>
    </row>
    <row r="45" spans="2:41" s="4" customFormat="1" ht="12.75">
      <c r="B45" s="240" t="s">
        <v>343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>
        <v>225</v>
      </c>
      <c r="AB45" s="241"/>
      <c r="AC45" s="241"/>
      <c r="AD45" s="195">
        <v>0</v>
      </c>
      <c r="AE45" s="195"/>
      <c r="AF45" s="195"/>
      <c r="AG45" s="195"/>
      <c r="AH45" s="195"/>
      <c r="AI45" s="195"/>
      <c r="AJ45" s="195">
        <v>0</v>
      </c>
      <c r="AK45" s="195"/>
      <c r="AL45" s="195"/>
      <c r="AM45" s="195"/>
      <c r="AN45" s="195"/>
      <c r="AO45" s="195"/>
    </row>
    <row r="46" spans="2:41" s="4" customFormat="1" ht="12.75">
      <c r="B46" s="240" t="s">
        <v>39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1">
        <v>226</v>
      </c>
      <c r="AB46" s="241"/>
      <c r="AC46" s="241"/>
      <c r="AD46" s="195">
        <f>AD47+AD48+AD49+AD50+AD51+AD52+AD53+AD54+AD55+AD56</f>
        <v>7212472</v>
      </c>
      <c r="AE46" s="195"/>
      <c r="AF46" s="195"/>
      <c r="AG46" s="195"/>
      <c r="AH46" s="195"/>
      <c r="AI46" s="195"/>
      <c r="AJ46" s="195">
        <f>AJ47+AJ48+AJ49+AJ50+AJ51+AJ52+AJ53+AJ54+AJ55+AJ56</f>
        <v>3383497</v>
      </c>
      <c r="AK46" s="195"/>
      <c r="AL46" s="195"/>
      <c r="AM46" s="195"/>
      <c r="AN46" s="195"/>
      <c r="AO46" s="195"/>
    </row>
    <row r="47" spans="2:41" s="4" customFormat="1" ht="12.75">
      <c r="B47" s="240" t="s">
        <v>344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1">
        <v>227</v>
      </c>
      <c r="AB47" s="241"/>
      <c r="AC47" s="241"/>
      <c r="AD47" s="196">
        <v>3308220</v>
      </c>
      <c r="AE47" s="197"/>
      <c r="AF47" s="197"/>
      <c r="AG47" s="197"/>
      <c r="AH47" s="197"/>
      <c r="AI47" s="198"/>
      <c r="AJ47" s="195">
        <v>1820606</v>
      </c>
      <c r="AK47" s="195"/>
      <c r="AL47" s="195"/>
      <c r="AM47" s="195"/>
      <c r="AN47" s="195"/>
      <c r="AO47" s="195"/>
    </row>
    <row r="48" spans="2:41" s="4" customFormat="1" ht="12.75">
      <c r="B48" s="240" t="s">
        <v>345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1">
        <v>228</v>
      </c>
      <c r="AB48" s="241"/>
      <c r="AC48" s="241"/>
      <c r="AD48" s="196">
        <v>32313</v>
      </c>
      <c r="AE48" s="197"/>
      <c r="AF48" s="197"/>
      <c r="AG48" s="197"/>
      <c r="AH48" s="197"/>
      <c r="AI48" s="198"/>
      <c r="AJ48" s="195">
        <v>10630</v>
      </c>
      <c r="AK48" s="195"/>
      <c r="AL48" s="195"/>
      <c r="AM48" s="195"/>
      <c r="AN48" s="195"/>
      <c r="AO48" s="195"/>
    </row>
    <row r="49" spans="2:54" s="4" customFormat="1" ht="12.75">
      <c r="B49" s="240" t="s">
        <v>346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1">
        <v>229</v>
      </c>
      <c r="AB49" s="241"/>
      <c r="AC49" s="241"/>
      <c r="AD49" s="196">
        <v>101309</v>
      </c>
      <c r="AE49" s="197"/>
      <c r="AF49" s="197"/>
      <c r="AG49" s="197"/>
      <c r="AH49" s="197"/>
      <c r="AI49" s="198"/>
      <c r="AJ49" s="195">
        <v>122129</v>
      </c>
      <c r="AK49" s="195"/>
      <c r="AL49" s="195"/>
      <c r="AM49" s="195"/>
      <c r="AN49" s="195"/>
      <c r="AO49" s="195"/>
      <c r="AW49" s="53"/>
      <c r="AX49" s="53"/>
      <c r="AY49" s="53"/>
      <c r="AZ49" s="53"/>
      <c r="BA49" s="53"/>
      <c r="BB49" s="53"/>
    </row>
    <row r="50" spans="2:41" s="4" customFormat="1" ht="12.75">
      <c r="B50" s="240" t="s">
        <v>347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1">
        <v>230</v>
      </c>
      <c r="AB50" s="241"/>
      <c r="AC50" s="241"/>
      <c r="AD50" s="196">
        <v>309401</v>
      </c>
      <c r="AE50" s="197"/>
      <c r="AF50" s="197"/>
      <c r="AG50" s="197"/>
      <c r="AH50" s="197"/>
      <c r="AI50" s="198"/>
      <c r="AJ50" s="195">
        <v>150187</v>
      </c>
      <c r="AK50" s="195"/>
      <c r="AL50" s="195"/>
      <c r="AM50" s="195"/>
      <c r="AN50" s="195"/>
      <c r="AO50" s="195"/>
    </row>
    <row r="51" spans="2:41" s="4" customFormat="1" ht="12.75">
      <c r="B51" s="240" t="s">
        <v>348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1">
        <v>231</v>
      </c>
      <c r="AB51" s="241"/>
      <c r="AC51" s="241"/>
      <c r="AD51" s="196">
        <v>1636630</v>
      </c>
      <c r="AE51" s="197"/>
      <c r="AF51" s="197"/>
      <c r="AG51" s="197"/>
      <c r="AH51" s="197"/>
      <c r="AI51" s="198"/>
      <c r="AJ51" s="195">
        <v>347026</v>
      </c>
      <c r="AK51" s="195"/>
      <c r="AL51" s="195"/>
      <c r="AM51" s="195"/>
      <c r="AN51" s="195"/>
      <c r="AO51" s="195"/>
    </row>
    <row r="52" spans="2:41" s="4" customFormat="1" ht="12.75">
      <c r="B52" s="240" t="s">
        <v>349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1">
        <v>232</v>
      </c>
      <c r="AB52" s="241"/>
      <c r="AC52" s="241"/>
      <c r="AD52" s="196">
        <v>690939</v>
      </c>
      <c r="AE52" s="197"/>
      <c r="AF52" s="197"/>
      <c r="AG52" s="197"/>
      <c r="AH52" s="197"/>
      <c r="AI52" s="198"/>
      <c r="AJ52" s="195">
        <v>348247</v>
      </c>
      <c r="AK52" s="195"/>
      <c r="AL52" s="195"/>
      <c r="AM52" s="195"/>
      <c r="AN52" s="195"/>
      <c r="AO52" s="195"/>
    </row>
    <row r="53" spans="2:41" s="4" customFormat="1" ht="12.75">
      <c r="B53" s="240" t="s">
        <v>350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1">
        <v>233</v>
      </c>
      <c r="AB53" s="241"/>
      <c r="AC53" s="241"/>
      <c r="AD53" s="196">
        <v>0</v>
      </c>
      <c r="AE53" s="197"/>
      <c r="AF53" s="197"/>
      <c r="AG53" s="197"/>
      <c r="AH53" s="197"/>
      <c r="AI53" s="198"/>
      <c r="AJ53" s="195">
        <v>0</v>
      </c>
      <c r="AK53" s="195"/>
      <c r="AL53" s="195"/>
      <c r="AM53" s="195"/>
      <c r="AN53" s="195"/>
      <c r="AO53" s="195"/>
    </row>
    <row r="54" spans="2:41" s="4" customFormat="1" ht="12.75">
      <c r="B54" s="240" t="s">
        <v>351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1">
        <v>234</v>
      </c>
      <c r="AB54" s="241"/>
      <c r="AC54" s="241"/>
      <c r="AD54" s="196">
        <v>977767</v>
      </c>
      <c r="AE54" s="197"/>
      <c r="AF54" s="197"/>
      <c r="AG54" s="197"/>
      <c r="AH54" s="197"/>
      <c r="AI54" s="198"/>
      <c r="AJ54" s="195">
        <v>472774</v>
      </c>
      <c r="AK54" s="195"/>
      <c r="AL54" s="195"/>
      <c r="AM54" s="195"/>
      <c r="AN54" s="195"/>
      <c r="AO54" s="195"/>
    </row>
    <row r="55" spans="2:41" s="4" customFormat="1" ht="12.75">
      <c r="B55" s="240" t="s">
        <v>352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1">
        <v>235</v>
      </c>
      <c r="AB55" s="241"/>
      <c r="AC55" s="241"/>
      <c r="AD55" s="196">
        <v>155893</v>
      </c>
      <c r="AE55" s="197"/>
      <c r="AF55" s="197"/>
      <c r="AG55" s="197"/>
      <c r="AH55" s="197"/>
      <c r="AI55" s="198"/>
      <c r="AJ55" s="195">
        <v>111898</v>
      </c>
      <c r="AK55" s="195"/>
      <c r="AL55" s="195"/>
      <c r="AM55" s="195"/>
      <c r="AN55" s="195"/>
      <c r="AO55" s="195"/>
    </row>
    <row r="56" spans="2:41" s="4" customFormat="1" ht="12.75">
      <c r="B56" s="240" t="s">
        <v>353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1">
        <v>236</v>
      </c>
      <c r="AB56" s="241"/>
      <c r="AC56" s="241"/>
      <c r="AD56" s="196">
        <v>0</v>
      </c>
      <c r="AE56" s="197"/>
      <c r="AF56" s="197"/>
      <c r="AG56" s="197"/>
      <c r="AH56" s="197"/>
      <c r="AI56" s="198"/>
      <c r="AJ56" s="195">
        <v>0</v>
      </c>
      <c r="AK56" s="195"/>
      <c r="AL56" s="195"/>
      <c r="AM56" s="195"/>
      <c r="AN56" s="195"/>
      <c r="AO56" s="195"/>
    </row>
    <row r="57" spans="2:41" s="4" customFormat="1" ht="12.75">
      <c r="B57" s="240" t="s">
        <v>40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1">
        <v>237</v>
      </c>
      <c r="AB57" s="241"/>
      <c r="AC57" s="241"/>
      <c r="AD57" s="195">
        <v>0</v>
      </c>
      <c r="AE57" s="195"/>
      <c r="AF57" s="195"/>
      <c r="AG57" s="195"/>
      <c r="AH57" s="195"/>
      <c r="AI57" s="195"/>
      <c r="AJ57" s="195">
        <v>0</v>
      </c>
      <c r="AK57" s="195"/>
      <c r="AL57" s="195"/>
      <c r="AM57" s="195"/>
      <c r="AN57" s="195"/>
      <c r="AO57" s="195"/>
    </row>
    <row r="58" spans="2:41" s="4" customFormat="1" ht="12.75">
      <c r="B58" s="240" t="s">
        <v>354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1">
        <v>238</v>
      </c>
      <c r="AB58" s="241"/>
      <c r="AC58" s="241"/>
      <c r="AD58" s="195">
        <f>AD46-AD43</f>
        <v>7212472</v>
      </c>
      <c r="AE58" s="195"/>
      <c r="AF58" s="195"/>
      <c r="AG58" s="195"/>
      <c r="AH58" s="195"/>
      <c r="AI58" s="195"/>
      <c r="AJ58" s="195">
        <f>AJ46-AJ43</f>
        <v>3383497</v>
      </c>
      <c r="AK58" s="195"/>
      <c r="AL58" s="195"/>
      <c r="AM58" s="195"/>
      <c r="AN58" s="195"/>
      <c r="AO58" s="195"/>
    </row>
    <row r="59" spans="2:41" ht="24.75" customHeight="1">
      <c r="B59" s="257" t="s">
        <v>355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1">
        <v>239</v>
      </c>
      <c r="AB59" s="241"/>
      <c r="AC59" s="241"/>
      <c r="AD59" s="195">
        <f>AD60+AD61+AD62+AD63</f>
        <v>4232797</v>
      </c>
      <c r="AE59" s="195"/>
      <c r="AF59" s="195"/>
      <c r="AG59" s="195"/>
      <c r="AH59" s="195"/>
      <c r="AI59" s="195"/>
      <c r="AJ59" s="195">
        <f>AJ60+AJ61+AJ62+AJ63</f>
        <v>1703157</v>
      </c>
      <c r="AK59" s="195"/>
      <c r="AL59" s="195"/>
      <c r="AM59" s="195"/>
      <c r="AN59" s="195"/>
      <c r="AO59" s="195"/>
    </row>
    <row r="60" spans="2:41" ht="12.75">
      <c r="B60" s="246" t="s">
        <v>356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1">
        <v>240</v>
      </c>
      <c r="AB60" s="241"/>
      <c r="AC60" s="241"/>
      <c r="AD60" s="196">
        <v>3769617</v>
      </c>
      <c r="AE60" s="197"/>
      <c r="AF60" s="197"/>
      <c r="AG60" s="197"/>
      <c r="AH60" s="197"/>
      <c r="AI60" s="198"/>
      <c r="AJ60" s="195">
        <v>1507631</v>
      </c>
      <c r="AK60" s="195"/>
      <c r="AL60" s="195"/>
      <c r="AM60" s="195"/>
      <c r="AN60" s="195"/>
      <c r="AO60" s="195"/>
    </row>
    <row r="61" spans="2:41" ht="12.75">
      <c r="B61" s="240" t="s">
        <v>357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1">
        <v>241</v>
      </c>
      <c r="AB61" s="241"/>
      <c r="AC61" s="241"/>
      <c r="AD61" s="196">
        <v>463180</v>
      </c>
      <c r="AE61" s="197"/>
      <c r="AF61" s="197"/>
      <c r="AG61" s="197"/>
      <c r="AH61" s="197"/>
      <c r="AI61" s="198"/>
      <c r="AJ61" s="195">
        <v>194419</v>
      </c>
      <c r="AK61" s="195"/>
      <c r="AL61" s="195"/>
      <c r="AM61" s="195"/>
      <c r="AN61" s="195"/>
      <c r="AO61" s="195"/>
    </row>
    <row r="62" spans="2:41" ht="12.75">
      <c r="B62" s="240" t="s">
        <v>358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1">
        <v>242</v>
      </c>
      <c r="AB62" s="241"/>
      <c r="AC62" s="241"/>
      <c r="AD62" s="196">
        <v>0</v>
      </c>
      <c r="AE62" s="197"/>
      <c r="AF62" s="197"/>
      <c r="AG62" s="197"/>
      <c r="AH62" s="197"/>
      <c r="AI62" s="198"/>
      <c r="AJ62" s="195">
        <v>0</v>
      </c>
      <c r="AK62" s="195"/>
      <c r="AL62" s="195"/>
      <c r="AM62" s="195"/>
      <c r="AN62" s="195"/>
      <c r="AO62" s="195"/>
    </row>
    <row r="63" spans="2:41" ht="12.75">
      <c r="B63" s="240" t="s">
        <v>359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1">
        <v>243</v>
      </c>
      <c r="AB63" s="241"/>
      <c r="AC63" s="241"/>
      <c r="AD63" s="196">
        <v>0</v>
      </c>
      <c r="AE63" s="197"/>
      <c r="AF63" s="197"/>
      <c r="AG63" s="197"/>
      <c r="AH63" s="197"/>
      <c r="AI63" s="198"/>
      <c r="AJ63" s="195">
        <v>1107</v>
      </c>
      <c r="AK63" s="195"/>
      <c r="AL63" s="195"/>
      <c r="AM63" s="195"/>
      <c r="AN63" s="195"/>
      <c r="AO63" s="195"/>
    </row>
    <row r="64" spans="2:41" ht="12.75">
      <c r="B64" s="240" t="s">
        <v>360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1">
        <v>244</v>
      </c>
      <c r="AB64" s="241"/>
      <c r="AC64" s="241"/>
      <c r="AD64" s="195">
        <f>AD65+AD66+AD67+AD68</f>
        <v>5466306</v>
      </c>
      <c r="AE64" s="195"/>
      <c r="AF64" s="195"/>
      <c r="AG64" s="195"/>
      <c r="AH64" s="195"/>
      <c r="AI64" s="195"/>
      <c r="AJ64" s="195">
        <f>AJ65+AJ66+AJ67+AJ68</f>
        <v>2254789</v>
      </c>
      <c r="AK64" s="195"/>
      <c r="AL64" s="195"/>
      <c r="AM64" s="195"/>
      <c r="AN64" s="195"/>
      <c r="AO64" s="195"/>
    </row>
    <row r="65" spans="2:41" ht="12.75">
      <c r="B65" s="240" t="s">
        <v>361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1">
        <v>245</v>
      </c>
      <c r="AB65" s="241"/>
      <c r="AC65" s="241"/>
      <c r="AD65" s="196">
        <v>4561408</v>
      </c>
      <c r="AE65" s="197"/>
      <c r="AF65" s="197"/>
      <c r="AG65" s="197"/>
      <c r="AH65" s="197"/>
      <c r="AI65" s="198"/>
      <c r="AJ65" s="195">
        <v>1909427</v>
      </c>
      <c r="AK65" s="195"/>
      <c r="AL65" s="195"/>
      <c r="AM65" s="195"/>
      <c r="AN65" s="195"/>
      <c r="AO65" s="195"/>
    </row>
    <row r="66" spans="2:41" ht="12.75">
      <c r="B66" s="240" t="s">
        <v>362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1">
        <v>246</v>
      </c>
      <c r="AB66" s="241"/>
      <c r="AC66" s="241"/>
      <c r="AD66" s="196">
        <v>724898</v>
      </c>
      <c r="AE66" s="197"/>
      <c r="AF66" s="197"/>
      <c r="AG66" s="197"/>
      <c r="AH66" s="197"/>
      <c r="AI66" s="198"/>
      <c r="AJ66" s="195">
        <v>255362</v>
      </c>
      <c r="AK66" s="195"/>
      <c r="AL66" s="195"/>
      <c r="AM66" s="195"/>
      <c r="AN66" s="195"/>
      <c r="AO66" s="195"/>
    </row>
    <row r="67" spans="2:41" ht="12.75">
      <c r="B67" s="240" t="s">
        <v>363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1">
        <v>247</v>
      </c>
      <c r="AB67" s="241"/>
      <c r="AC67" s="241"/>
      <c r="AD67" s="196">
        <v>180000</v>
      </c>
      <c r="AE67" s="197"/>
      <c r="AF67" s="197"/>
      <c r="AG67" s="197"/>
      <c r="AH67" s="197"/>
      <c r="AI67" s="198"/>
      <c r="AJ67" s="195">
        <v>90000</v>
      </c>
      <c r="AK67" s="195"/>
      <c r="AL67" s="195"/>
      <c r="AM67" s="195"/>
      <c r="AN67" s="195"/>
      <c r="AO67" s="195"/>
    </row>
    <row r="68" spans="2:41" ht="12.75">
      <c r="B68" s="240" t="s">
        <v>364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1">
        <v>248</v>
      </c>
      <c r="AB68" s="241"/>
      <c r="AC68" s="241"/>
      <c r="AD68" s="196">
        <v>0</v>
      </c>
      <c r="AE68" s="197"/>
      <c r="AF68" s="197"/>
      <c r="AG68" s="197"/>
      <c r="AH68" s="197"/>
      <c r="AI68" s="198"/>
      <c r="AJ68" s="195">
        <v>0</v>
      </c>
      <c r="AK68" s="195"/>
      <c r="AL68" s="195"/>
      <c r="AM68" s="195"/>
      <c r="AN68" s="195"/>
      <c r="AO68" s="195"/>
    </row>
    <row r="69" spans="2:41" ht="12.75">
      <c r="B69" s="240" t="s">
        <v>365</v>
      </c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1">
        <v>249</v>
      </c>
      <c r="AB69" s="241"/>
      <c r="AC69" s="241"/>
      <c r="AD69" s="195">
        <f>IF(AD59-AD64&gt;0,AD59-AD64,0)</f>
        <v>0</v>
      </c>
      <c r="AE69" s="195"/>
      <c r="AF69" s="195"/>
      <c r="AG69" s="195"/>
      <c r="AH69" s="195"/>
      <c r="AI69" s="195"/>
      <c r="AJ69" s="195">
        <f>IF(AJ59-AJ64&gt;0,AJ59-AJ64,0)</f>
        <v>0</v>
      </c>
      <c r="AK69" s="195"/>
      <c r="AL69" s="195"/>
      <c r="AM69" s="195"/>
      <c r="AN69" s="195"/>
      <c r="AO69" s="195"/>
    </row>
    <row r="70" spans="2:41" ht="12.75">
      <c r="B70" s="240" t="s">
        <v>366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1">
        <v>250</v>
      </c>
      <c r="AB70" s="241"/>
      <c r="AC70" s="241"/>
      <c r="AD70" s="195">
        <f>IF(AD64-AD59&gt;0,AD64-AD59,0)</f>
        <v>1233509</v>
      </c>
      <c r="AE70" s="195"/>
      <c r="AF70" s="195"/>
      <c r="AG70" s="195"/>
      <c r="AH70" s="195"/>
      <c r="AI70" s="195"/>
      <c r="AJ70" s="195">
        <f>IF(AJ64-AJ59&gt;0,AJ64-AJ59,0)</f>
        <v>551632</v>
      </c>
      <c r="AK70" s="195"/>
      <c r="AL70" s="195"/>
      <c r="AM70" s="195"/>
      <c r="AN70" s="195"/>
      <c r="AO70" s="195"/>
    </row>
    <row r="71" spans="2:41" ht="24.75" customHeight="1">
      <c r="B71" s="257" t="s">
        <v>367</v>
      </c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1">
        <v>251</v>
      </c>
      <c r="AB71" s="241"/>
      <c r="AC71" s="241"/>
      <c r="AD71" s="195">
        <f>AD72+AD73+AD74+AD75+AD76+AD77+AD78</f>
        <v>754452</v>
      </c>
      <c r="AE71" s="195"/>
      <c r="AF71" s="195"/>
      <c r="AG71" s="195"/>
      <c r="AH71" s="195"/>
      <c r="AI71" s="195"/>
      <c r="AJ71" s="195">
        <f>AJ72+AJ73+AJ74+AJ75+AJ76+AJ77+AJ78</f>
        <v>204033</v>
      </c>
      <c r="AK71" s="195"/>
      <c r="AL71" s="195"/>
      <c r="AM71" s="195"/>
      <c r="AN71" s="195"/>
      <c r="AO71" s="195"/>
    </row>
    <row r="72" spans="2:41" ht="12.75">
      <c r="B72" s="240" t="s">
        <v>368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1">
        <v>252</v>
      </c>
      <c r="AB72" s="241"/>
      <c r="AC72" s="241"/>
      <c r="AD72" s="196">
        <v>132658</v>
      </c>
      <c r="AE72" s="197"/>
      <c r="AF72" s="197"/>
      <c r="AG72" s="197"/>
      <c r="AH72" s="197"/>
      <c r="AI72" s="198"/>
      <c r="AJ72" s="195">
        <v>75</v>
      </c>
      <c r="AK72" s="195"/>
      <c r="AL72" s="195"/>
      <c r="AM72" s="195"/>
      <c r="AN72" s="195"/>
      <c r="AO72" s="195"/>
    </row>
    <row r="73" spans="2:41" ht="12.75">
      <c r="B73" s="240" t="s">
        <v>369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1">
        <v>253</v>
      </c>
      <c r="AB73" s="241"/>
      <c r="AC73" s="241"/>
      <c r="AD73" s="196">
        <v>15802</v>
      </c>
      <c r="AE73" s="197"/>
      <c r="AF73" s="197"/>
      <c r="AG73" s="197"/>
      <c r="AH73" s="197"/>
      <c r="AI73" s="198"/>
      <c r="AJ73" s="195">
        <v>36351</v>
      </c>
      <c r="AK73" s="195"/>
      <c r="AL73" s="195"/>
      <c r="AM73" s="195"/>
      <c r="AN73" s="195"/>
      <c r="AO73" s="195"/>
    </row>
    <row r="74" spans="2:41" ht="12.75">
      <c r="B74" s="240" t="s">
        <v>370</v>
      </c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1">
        <v>254</v>
      </c>
      <c r="AB74" s="241"/>
      <c r="AC74" s="241"/>
      <c r="AD74" s="196">
        <v>0</v>
      </c>
      <c r="AE74" s="197"/>
      <c r="AF74" s="197"/>
      <c r="AG74" s="197"/>
      <c r="AH74" s="197"/>
      <c r="AI74" s="198"/>
      <c r="AJ74" s="195">
        <v>0</v>
      </c>
      <c r="AK74" s="195"/>
      <c r="AL74" s="195"/>
      <c r="AM74" s="195"/>
      <c r="AN74" s="195"/>
      <c r="AO74" s="195"/>
    </row>
    <row r="75" spans="2:41" ht="12.75">
      <c r="B75" s="240" t="s">
        <v>371</v>
      </c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1">
        <v>255</v>
      </c>
      <c r="AB75" s="241"/>
      <c r="AC75" s="241"/>
      <c r="AD75" s="196">
        <v>0</v>
      </c>
      <c r="AE75" s="197"/>
      <c r="AF75" s="197"/>
      <c r="AG75" s="197"/>
      <c r="AH75" s="197"/>
      <c r="AI75" s="198"/>
      <c r="AJ75" s="196">
        <v>14287</v>
      </c>
      <c r="AK75" s="197"/>
      <c r="AL75" s="197"/>
      <c r="AM75" s="197"/>
      <c r="AN75" s="197"/>
      <c r="AO75" s="198"/>
    </row>
    <row r="76" spans="2:41" ht="12.75">
      <c r="B76" s="240" t="s">
        <v>372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1">
        <v>256</v>
      </c>
      <c r="AB76" s="241"/>
      <c r="AC76" s="241"/>
      <c r="AD76" s="196">
        <v>0</v>
      </c>
      <c r="AE76" s="197"/>
      <c r="AF76" s="197"/>
      <c r="AG76" s="197"/>
      <c r="AH76" s="197"/>
      <c r="AI76" s="198"/>
      <c r="AJ76" s="195">
        <v>0</v>
      </c>
      <c r="AK76" s="195"/>
      <c r="AL76" s="195"/>
      <c r="AM76" s="195"/>
      <c r="AN76" s="195"/>
      <c r="AO76" s="195"/>
    </row>
    <row r="77" spans="2:41" ht="12.75">
      <c r="B77" s="240" t="s">
        <v>373</v>
      </c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1">
        <v>257</v>
      </c>
      <c r="AB77" s="241"/>
      <c r="AC77" s="241"/>
      <c r="AD77" s="196">
        <v>605992</v>
      </c>
      <c r="AE77" s="197"/>
      <c r="AF77" s="197"/>
      <c r="AG77" s="197"/>
      <c r="AH77" s="197"/>
      <c r="AI77" s="198"/>
      <c r="AJ77" s="195">
        <v>153320</v>
      </c>
      <c r="AK77" s="195"/>
      <c r="AL77" s="195"/>
      <c r="AM77" s="195"/>
      <c r="AN77" s="195"/>
      <c r="AO77" s="195"/>
    </row>
    <row r="78" spans="2:41" ht="12.75">
      <c r="B78" s="240" t="s">
        <v>374</v>
      </c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1">
        <v>258</v>
      </c>
      <c r="AB78" s="241"/>
      <c r="AC78" s="241"/>
      <c r="AD78" s="196">
        <v>0</v>
      </c>
      <c r="AE78" s="197"/>
      <c r="AF78" s="197"/>
      <c r="AG78" s="197"/>
      <c r="AH78" s="197"/>
      <c r="AI78" s="198"/>
      <c r="AJ78" s="195">
        <v>0</v>
      </c>
      <c r="AK78" s="195"/>
      <c r="AL78" s="195"/>
      <c r="AM78" s="195"/>
      <c r="AN78" s="195"/>
      <c r="AO78" s="195"/>
    </row>
    <row r="79" spans="2:41" ht="12.75">
      <c r="B79" s="240" t="s">
        <v>41</v>
      </c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1">
        <v>259</v>
      </c>
      <c r="AB79" s="241"/>
      <c r="AC79" s="241"/>
      <c r="AD79" s="195">
        <f>AD80+AD81+AD82+AD83+AD84+AD85+AD86</f>
        <v>30037</v>
      </c>
      <c r="AE79" s="195"/>
      <c r="AF79" s="195"/>
      <c r="AG79" s="195"/>
      <c r="AH79" s="195"/>
      <c r="AI79" s="195"/>
      <c r="AJ79" s="195">
        <f>AJ80+AJ81+AJ82+AJ83+AJ84+AJ85+AJ86</f>
        <v>15425</v>
      </c>
      <c r="AK79" s="195"/>
      <c r="AL79" s="195"/>
      <c r="AM79" s="195"/>
      <c r="AN79" s="195"/>
      <c r="AO79" s="195"/>
    </row>
    <row r="80" spans="2:41" ht="12.75">
      <c r="B80" s="240" t="s">
        <v>375</v>
      </c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1">
        <v>260</v>
      </c>
      <c r="AB80" s="241"/>
      <c r="AC80" s="241"/>
      <c r="AD80" s="196">
        <v>0</v>
      </c>
      <c r="AE80" s="197"/>
      <c r="AF80" s="197"/>
      <c r="AG80" s="197"/>
      <c r="AH80" s="197"/>
      <c r="AI80" s="198"/>
      <c r="AJ80" s="195">
        <v>0</v>
      </c>
      <c r="AK80" s="195"/>
      <c r="AL80" s="195"/>
      <c r="AM80" s="195"/>
      <c r="AN80" s="195"/>
      <c r="AO80" s="195"/>
    </row>
    <row r="81" spans="2:41" ht="12.75">
      <c r="B81" s="240" t="s">
        <v>376</v>
      </c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1">
        <v>261</v>
      </c>
      <c r="AB81" s="241"/>
      <c r="AC81" s="241"/>
      <c r="AD81" s="196">
        <v>14025</v>
      </c>
      <c r="AE81" s="197"/>
      <c r="AF81" s="197"/>
      <c r="AG81" s="197"/>
      <c r="AH81" s="197"/>
      <c r="AI81" s="198"/>
      <c r="AJ81" s="195">
        <v>0</v>
      </c>
      <c r="AK81" s="195"/>
      <c r="AL81" s="195"/>
      <c r="AM81" s="195"/>
      <c r="AN81" s="195"/>
      <c r="AO81" s="195"/>
    </row>
    <row r="82" spans="2:41" ht="15" customHeight="1">
      <c r="B82" s="246" t="s">
        <v>377</v>
      </c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1">
        <v>262</v>
      </c>
      <c r="AB82" s="241"/>
      <c r="AC82" s="241"/>
      <c r="AD82" s="196">
        <v>0</v>
      </c>
      <c r="AE82" s="197"/>
      <c r="AF82" s="197"/>
      <c r="AG82" s="197"/>
      <c r="AH82" s="197"/>
      <c r="AI82" s="198"/>
      <c r="AJ82" s="195">
        <v>0</v>
      </c>
      <c r="AK82" s="195"/>
      <c r="AL82" s="195"/>
      <c r="AM82" s="195"/>
      <c r="AN82" s="195"/>
      <c r="AO82" s="195"/>
    </row>
    <row r="83" spans="2:41" ht="12.75">
      <c r="B83" s="240" t="s">
        <v>378</v>
      </c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1">
        <v>263</v>
      </c>
      <c r="AB83" s="241"/>
      <c r="AC83" s="241"/>
      <c r="AD83" s="196">
        <v>0</v>
      </c>
      <c r="AE83" s="197"/>
      <c r="AF83" s="197"/>
      <c r="AG83" s="197"/>
      <c r="AH83" s="197"/>
      <c r="AI83" s="198"/>
      <c r="AJ83" s="195">
        <v>0</v>
      </c>
      <c r="AK83" s="195"/>
      <c r="AL83" s="195"/>
      <c r="AM83" s="195"/>
      <c r="AN83" s="195"/>
      <c r="AO83" s="195"/>
    </row>
    <row r="84" spans="2:41" ht="12.75">
      <c r="B84" s="240" t="s">
        <v>379</v>
      </c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1">
        <v>264</v>
      </c>
      <c r="AB84" s="241"/>
      <c r="AC84" s="241"/>
      <c r="AD84" s="196">
        <v>0</v>
      </c>
      <c r="AE84" s="197"/>
      <c r="AF84" s="197"/>
      <c r="AG84" s="197"/>
      <c r="AH84" s="197"/>
      <c r="AI84" s="198"/>
      <c r="AJ84" s="195">
        <v>0</v>
      </c>
      <c r="AK84" s="195"/>
      <c r="AL84" s="195"/>
      <c r="AM84" s="195"/>
      <c r="AN84" s="195"/>
      <c r="AO84" s="195"/>
    </row>
    <row r="85" spans="2:41" ht="12.75">
      <c r="B85" s="240" t="s">
        <v>380</v>
      </c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1">
        <v>265</v>
      </c>
      <c r="AB85" s="241"/>
      <c r="AC85" s="241"/>
      <c r="AD85" s="196">
        <v>16012</v>
      </c>
      <c r="AE85" s="197"/>
      <c r="AF85" s="197"/>
      <c r="AG85" s="197"/>
      <c r="AH85" s="197"/>
      <c r="AI85" s="198"/>
      <c r="AJ85" s="195">
        <v>15425</v>
      </c>
      <c r="AK85" s="195"/>
      <c r="AL85" s="195"/>
      <c r="AM85" s="195"/>
      <c r="AN85" s="195"/>
      <c r="AO85" s="195"/>
    </row>
    <row r="86" spans="2:41" ht="12.75">
      <c r="B86" s="240" t="s">
        <v>381</v>
      </c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1">
        <v>266</v>
      </c>
      <c r="AB86" s="241"/>
      <c r="AC86" s="241"/>
      <c r="AD86" s="196">
        <v>0</v>
      </c>
      <c r="AE86" s="197"/>
      <c r="AF86" s="197"/>
      <c r="AG86" s="197"/>
      <c r="AH86" s="197"/>
      <c r="AI86" s="198"/>
      <c r="AJ86" s="195">
        <v>0</v>
      </c>
      <c r="AK86" s="195"/>
      <c r="AL86" s="195"/>
      <c r="AM86" s="195"/>
      <c r="AN86" s="195"/>
      <c r="AO86" s="195"/>
    </row>
    <row r="87" spans="2:41" ht="12.75">
      <c r="B87" s="240" t="s">
        <v>382</v>
      </c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1">
        <v>267</v>
      </c>
      <c r="AB87" s="241"/>
      <c r="AC87" s="241"/>
      <c r="AD87" s="195">
        <f>AD71-AD79</f>
        <v>724415</v>
      </c>
      <c r="AE87" s="195"/>
      <c r="AF87" s="195"/>
      <c r="AG87" s="195"/>
      <c r="AH87" s="195"/>
      <c r="AI87" s="195"/>
      <c r="AJ87" s="195">
        <f>AJ71-AJ79</f>
        <v>188608</v>
      </c>
      <c r="AK87" s="195"/>
      <c r="AL87" s="195"/>
      <c r="AM87" s="195"/>
      <c r="AN87" s="195"/>
      <c r="AO87" s="195"/>
    </row>
    <row r="88" spans="2:41" ht="12.75">
      <c r="B88" s="240" t="s">
        <v>383</v>
      </c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1">
        <v>268</v>
      </c>
      <c r="AB88" s="241"/>
      <c r="AC88" s="241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</row>
    <row r="89" spans="2:41" ht="12.75">
      <c r="B89" s="240" t="s">
        <v>42</v>
      </c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1">
        <v>269</v>
      </c>
      <c r="AB89" s="241"/>
      <c r="AC89" s="241"/>
      <c r="AD89" s="195">
        <f>AD41+AD57+AD69+AD87-AD42-AD58-AD70-AD88</f>
        <v>1260418</v>
      </c>
      <c r="AE89" s="195"/>
      <c r="AF89" s="195"/>
      <c r="AG89" s="195"/>
      <c r="AH89" s="195"/>
      <c r="AI89" s="195"/>
      <c r="AJ89" s="195">
        <f>AJ41+AJ57+AJ69+AJ87-AJ42-AJ58-AJ70-AJ88</f>
        <v>1067560</v>
      </c>
      <c r="AK89" s="195"/>
      <c r="AL89" s="195"/>
      <c r="AM89" s="195"/>
      <c r="AN89" s="195"/>
      <c r="AO89" s="195"/>
    </row>
    <row r="90" spans="2:41" ht="12.75">
      <c r="B90" s="240" t="s">
        <v>43</v>
      </c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1">
        <v>270</v>
      </c>
      <c r="AB90" s="241"/>
      <c r="AC90" s="241"/>
      <c r="AD90" s="195">
        <v>0</v>
      </c>
      <c r="AE90" s="195"/>
      <c r="AF90" s="195"/>
      <c r="AG90" s="195"/>
      <c r="AH90" s="195"/>
      <c r="AI90" s="195"/>
      <c r="AJ90" s="195">
        <v>0</v>
      </c>
      <c r="AK90" s="195"/>
      <c r="AL90" s="195"/>
      <c r="AM90" s="195"/>
      <c r="AN90" s="195"/>
      <c r="AO90" s="195"/>
    </row>
    <row r="91" spans="2:41" ht="21.75" customHeight="1">
      <c r="B91" s="257" t="s">
        <v>384</v>
      </c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1">
        <v>271</v>
      </c>
      <c r="AB91" s="241"/>
      <c r="AC91" s="241"/>
      <c r="AD91" s="195">
        <f>AD92+AD93+AD94+AD95+AD96</f>
        <v>164473</v>
      </c>
      <c r="AE91" s="195"/>
      <c r="AF91" s="195"/>
      <c r="AG91" s="195"/>
      <c r="AH91" s="195"/>
      <c r="AI91" s="195"/>
      <c r="AJ91" s="195">
        <f>AJ92+AJ93+AJ94+AJ95+AJ96</f>
        <v>20766688</v>
      </c>
      <c r="AK91" s="195"/>
      <c r="AL91" s="195"/>
      <c r="AM91" s="195"/>
      <c r="AN91" s="195"/>
      <c r="AO91" s="195"/>
    </row>
    <row r="92" spans="2:41" ht="12.75">
      <c r="B92" s="240" t="s">
        <v>385</v>
      </c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1">
        <v>272</v>
      </c>
      <c r="AB92" s="241"/>
      <c r="AC92" s="241"/>
      <c r="AD92" s="196">
        <v>0</v>
      </c>
      <c r="AE92" s="197"/>
      <c r="AF92" s="197"/>
      <c r="AG92" s="197"/>
      <c r="AH92" s="197"/>
      <c r="AI92" s="198"/>
      <c r="AJ92" s="195">
        <v>0</v>
      </c>
      <c r="AK92" s="195"/>
      <c r="AL92" s="195"/>
      <c r="AM92" s="195"/>
      <c r="AN92" s="195"/>
      <c r="AO92" s="195"/>
    </row>
    <row r="93" spans="2:41" ht="12.75">
      <c r="B93" s="240" t="s">
        <v>386</v>
      </c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1">
        <v>273</v>
      </c>
      <c r="AB93" s="241"/>
      <c r="AC93" s="241"/>
      <c r="AD93" s="196">
        <v>0</v>
      </c>
      <c r="AE93" s="197"/>
      <c r="AF93" s="197"/>
      <c r="AG93" s="197"/>
      <c r="AH93" s="197"/>
      <c r="AI93" s="198"/>
      <c r="AJ93" s="195">
        <v>0</v>
      </c>
      <c r="AK93" s="195"/>
      <c r="AL93" s="195"/>
      <c r="AM93" s="195"/>
      <c r="AN93" s="195"/>
      <c r="AO93" s="195"/>
    </row>
    <row r="94" spans="2:41" ht="12.75">
      <c r="B94" s="240" t="s">
        <v>387</v>
      </c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1">
        <v>274</v>
      </c>
      <c r="AB94" s="241"/>
      <c r="AC94" s="241"/>
      <c r="AD94" s="196">
        <v>0</v>
      </c>
      <c r="AE94" s="197"/>
      <c r="AF94" s="197"/>
      <c r="AG94" s="197"/>
      <c r="AH94" s="197"/>
      <c r="AI94" s="198"/>
      <c r="AJ94" s="195">
        <v>0</v>
      </c>
      <c r="AK94" s="195"/>
      <c r="AL94" s="195"/>
      <c r="AM94" s="195"/>
      <c r="AN94" s="195"/>
      <c r="AO94" s="195"/>
    </row>
    <row r="95" spans="2:41" ht="15.75" customHeight="1">
      <c r="B95" s="246" t="s">
        <v>388</v>
      </c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1">
        <v>275</v>
      </c>
      <c r="AB95" s="241"/>
      <c r="AC95" s="241"/>
      <c r="AD95" s="196">
        <v>0</v>
      </c>
      <c r="AE95" s="197"/>
      <c r="AF95" s="197"/>
      <c r="AG95" s="197"/>
      <c r="AH95" s="197"/>
      <c r="AI95" s="198"/>
      <c r="AJ95" s="195">
        <v>0</v>
      </c>
      <c r="AK95" s="195"/>
      <c r="AL95" s="195"/>
      <c r="AM95" s="195"/>
      <c r="AN95" s="195"/>
      <c r="AO95" s="195"/>
    </row>
    <row r="96" spans="2:41" ht="12.75">
      <c r="B96" s="240" t="s">
        <v>389</v>
      </c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1">
        <v>276</v>
      </c>
      <c r="AB96" s="241"/>
      <c r="AC96" s="241"/>
      <c r="AD96" s="196">
        <v>164473</v>
      </c>
      <c r="AE96" s="197"/>
      <c r="AF96" s="197"/>
      <c r="AG96" s="197"/>
      <c r="AH96" s="197"/>
      <c r="AI96" s="198"/>
      <c r="AJ96" s="195">
        <v>20766688</v>
      </c>
      <c r="AK96" s="195"/>
      <c r="AL96" s="195"/>
      <c r="AM96" s="195"/>
      <c r="AN96" s="195"/>
      <c r="AO96" s="195"/>
    </row>
    <row r="97" spans="2:41" ht="12.75">
      <c r="B97" s="240" t="s">
        <v>390</v>
      </c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1">
        <v>277</v>
      </c>
      <c r="AB97" s="241"/>
      <c r="AC97" s="241"/>
      <c r="AD97" s="195">
        <f>AD98+AD99+AD100+AD101+AD102</f>
        <v>200286</v>
      </c>
      <c r="AE97" s="195"/>
      <c r="AF97" s="195"/>
      <c r="AG97" s="195"/>
      <c r="AH97" s="195"/>
      <c r="AI97" s="195"/>
      <c r="AJ97" s="195">
        <f>AJ98+AJ99+AJ100+AJ101+AJ102</f>
        <v>20760408</v>
      </c>
      <c r="AK97" s="195"/>
      <c r="AL97" s="195"/>
      <c r="AM97" s="195"/>
      <c r="AN97" s="195"/>
      <c r="AO97" s="195"/>
    </row>
    <row r="98" spans="2:41" ht="12.75">
      <c r="B98" s="240" t="s">
        <v>391</v>
      </c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1">
        <v>278</v>
      </c>
      <c r="AB98" s="241"/>
      <c r="AC98" s="241"/>
      <c r="AD98" s="196">
        <v>0</v>
      </c>
      <c r="AE98" s="197"/>
      <c r="AF98" s="197"/>
      <c r="AG98" s="197"/>
      <c r="AH98" s="197"/>
      <c r="AI98" s="198"/>
      <c r="AJ98" s="195">
        <v>0</v>
      </c>
      <c r="AK98" s="195"/>
      <c r="AL98" s="195"/>
      <c r="AM98" s="195"/>
      <c r="AN98" s="195"/>
      <c r="AO98" s="195"/>
    </row>
    <row r="99" spans="2:41" ht="12.75">
      <c r="B99" s="240" t="s">
        <v>392</v>
      </c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1">
        <v>279</v>
      </c>
      <c r="AB99" s="241"/>
      <c r="AC99" s="241"/>
      <c r="AD99" s="196">
        <v>0</v>
      </c>
      <c r="AE99" s="197"/>
      <c r="AF99" s="197"/>
      <c r="AG99" s="197"/>
      <c r="AH99" s="197"/>
      <c r="AI99" s="198"/>
      <c r="AJ99" s="195">
        <v>0</v>
      </c>
      <c r="AK99" s="195"/>
      <c r="AL99" s="195"/>
      <c r="AM99" s="195"/>
      <c r="AN99" s="195"/>
      <c r="AO99" s="195"/>
    </row>
    <row r="100" spans="2:41" ht="12.75">
      <c r="B100" s="240" t="s">
        <v>393</v>
      </c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1">
        <v>280</v>
      </c>
      <c r="AB100" s="241"/>
      <c r="AC100" s="241"/>
      <c r="AD100" s="196">
        <v>0</v>
      </c>
      <c r="AE100" s="197"/>
      <c r="AF100" s="197"/>
      <c r="AG100" s="197"/>
      <c r="AH100" s="197"/>
      <c r="AI100" s="198"/>
      <c r="AJ100" s="195">
        <v>0</v>
      </c>
      <c r="AK100" s="195"/>
      <c r="AL100" s="195"/>
      <c r="AM100" s="195"/>
      <c r="AN100" s="195"/>
      <c r="AO100" s="195"/>
    </row>
    <row r="101" spans="2:41" ht="15" customHeight="1">
      <c r="B101" s="246" t="s">
        <v>394</v>
      </c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1">
        <v>281</v>
      </c>
      <c r="AB101" s="241"/>
      <c r="AC101" s="241"/>
      <c r="AD101" s="196">
        <v>0</v>
      </c>
      <c r="AE101" s="197"/>
      <c r="AF101" s="197"/>
      <c r="AG101" s="197"/>
      <c r="AH101" s="197"/>
      <c r="AI101" s="198"/>
      <c r="AJ101" s="195">
        <v>0</v>
      </c>
      <c r="AK101" s="195"/>
      <c r="AL101" s="195"/>
      <c r="AM101" s="195"/>
      <c r="AN101" s="195"/>
      <c r="AO101" s="195"/>
    </row>
    <row r="102" spans="2:41" ht="12.75">
      <c r="B102" s="240" t="s">
        <v>395</v>
      </c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1">
        <v>282</v>
      </c>
      <c r="AB102" s="241"/>
      <c r="AC102" s="241"/>
      <c r="AD102" s="196">
        <v>200286</v>
      </c>
      <c r="AE102" s="197"/>
      <c r="AF102" s="197"/>
      <c r="AG102" s="197"/>
      <c r="AH102" s="197"/>
      <c r="AI102" s="198"/>
      <c r="AJ102" s="195">
        <v>20760408</v>
      </c>
      <c r="AK102" s="195"/>
      <c r="AL102" s="195"/>
      <c r="AM102" s="195"/>
      <c r="AN102" s="195"/>
      <c r="AO102" s="195"/>
    </row>
    <row r="103" spans="2:41" ht="12.75">
      <c r="B103" s="240" t="s">
        <v>396</v>
      </c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1">
        <v>283</v>
      </c>
      <c r="AB103" s="241"/>
      <c r="AC103" s="241"/>
      <c r="AD103" s="195">
        <f>IF(AD91-AD97&gt;0,AD91-AD97,0)</f>
        <v>0</v>
      </c>
      <c r="AE103" s="195"/>
      <c r="AF103" s="195"/>
      <c r="AG103" s="195"/>
      <c r="AH103" s="195"/>
      <c r="AI103" s="195"/>
      <c r="AJ103" s="195">
        <f>IF(AJ91-AJ97&gt;0,AJ91-AJ97,0)</f>
        <v>6280</v>
      </c>
      <c r="AK103" s="195"/>
      <c r="AL103" s="195"/>
      <c r="AM103" s="195"/>
      <c r="AN103" s="195"/>
      <c r="AO103" s="195"/>
    </row>
    <row r="104" spans="2:41" ht="12.75">
      <c r="B104" s="240" t="s">
        <v>397</v>
      </c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1">
        <v>284</v>
      </c>
      <c r="AB104" s="241"/>
      <c r="AC104" s="241"/>
      <c r="AD104" s="195">
        <f>IF(AD97-AD91&gt;0,AD97-AD91,0)</f>
        <v>35813</v>
      </c>
      <c r="AE104" s="195"/>
      <c r="AF104" s="195"/>
      <c r="AG104" s="195"/>
      <c r="AH104" s="195"/>
      <c r="AI104" s="195"/>
      <c r="AJ104" s="195">
        <f>IF(AJ97-AJ91&gt;0,AJ97-AJ91,0)</f>
        <v>0</v>
      </c>
      <c r="AK104" s="195"/>
      <c r="AL104" s="195"/>
      <c r="AM104" s="195"/>
      <c r="AN104" s="195"/>
      <c r="AO104" s="195"/>
    </row>
    <row r="105" spans="2:41" ht="12.75">
      <c r="B105" s="240" t="s">
        <v>398</v>
      </c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1">
        <v>285</v>
      </c>
      <c r="AB105" s="241"/>
      <c r="AC105" s="241"/>
      <c r="AD105" s="195">
        <f>AD89+AD103-AD90-AD104</f>
        <v>1224605</v>
      </c>
      <c r="AE105" s="195"/>
      <c r="AF105" s="195"/>
      <c r="AG105" s="195"/>
      <c r="AH105" s="195"/>
      <c r="AI105" s="195"/>
      <c r="AJ105" s="195">
        <f>AJ89+AJ103-AJ90-AJ104</f>
        <v>1073840</v>
      </c>
      <c r="AK105" s="195"/>
      <c r="AL105" s="195"/>
      <c r="AM105" s="195"/>
      <c r="AN105" s="195"/>
      <c r="AO105" s="195"/>
    </row>
    <row r="106" spans="2:41" ht="15" customHeight="1">
      <c r="B106" s="251" t="s">
        <v>399</v>
      </c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3"/>
      <c r="AA106" s="241">
        <v>286</v>
      </c>
      <c r="AB106" s="241"/>
      <c r="AC106" s="241"/>
      <c r="AD106" s="195">
        <v>0</v>
      </c>
      <c r="AE106" s="195"/>
      <c r="AF106" s="195"/>
      <c r="AG106" s="195"/>
      <c r="AH106" s="195"/>
      <c r="AI106" s="195"/>
      <c r="AJ106" s="195">
        <v>0</v>
      </c>
      <c r="AK106" s="195"/>
      <c r="AL106" s="195"/>
      <c r="AM106" s="195"/>
      <c r="AN106" s="195"/>
      <c r="AO106" s="195"/>
    </row>
    <row r="107" spans="2:41" ht="22.5" customHeight="1">
      <c r="B107" s="254" t="s">
        <v>400</v>
      </c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6"/>
      <c r="AA107" s="241">
        <v>287</v>
      </c>
      <c r="AB107" s="241"/>
      <c r="AC107" s="241"/>
      <c r="AD107" s="195"/>
      <c r="AE107" s="195"/>
      <c r="AF107" s="195"/>
      <c r="AG107" s="195"/>
      <c r="AH107" s="195"/>
      <c r="AI107" s="195"/>
      <c r="AJ107" s="195">
        <v>0</v>
      </c>
      <c r="AK107" s="195"/>
      <c r="AL107" s="195"/>
      <c r="AM107" s="195"/>
      <c r="AN107" s="195"/>
      <c r="AO107" s="195"/>
    </row>
    <row r="108" spans="2:41" ht="17.25" customHeight="1">
      <c r="B108" s="248" t="s">
        <v>401</v>
      </c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50"/>
      <c r="AA108" s="241">
        <v>288</v>
      </c>
      <c r="AB108" s="241"/>
      <c r="AC108" s="241"/>
      <c r="AD108" s="195">
        <v>0</v>
      </c>
      <c r="AE108" s="195"/>
      <c r="AF108" s="195"/>
      <c r="AG108" s="195"/>
      <c r="AH108" s="195"/>
      <c r="AI108" s="195"/>
      <c r="AJ108" s="195">
        <v>0</v>
      </c>
      <c r="AK108" s="195"/>
      <c r="AL108" s="195"/>
      <c r="AM108" s="195"/>
      <c r="AN108" s="195"/>
      <c r="AO108" s="195"/>
    </row>
    <row r="109" spans="2:41" ht="15.75" customHeight="1">
      <c r="B109" s="248" t="s">
        <v>402</v>
      </c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50"/>
      <c r="AA109" s="241">
        <v>289</v>
      </c>
      <c r="AB109" s="241"/>
      <c r="AC109" s="241"/>
      <c r="AD109" s="195"/>
      <c r="AE109" s="195"/>
      <c r="AF109" s="195"/>
      <c r="AG109" s="195"/>
      <c r="AH109" s="195"/>
      <c r="AI109" s="195"/>
      <c r="AJ109" s="195">
        <v>0</v>
      </c>
      <c r="AK109" s="195"/>
      <c r="AL109" s="195"/>
      <c r="AM109" s="195"/>
      <c r="AN109" s="195"/>
      <c r="AO109" s="195"/>
    </row>
    <row r="110" spans="2:41" ht="12.75">
      <c r="B110" s="251" t="s">
        <v>403</v>
      </c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3"/>
      <c r="AA110" s="241">
        <v>290</v>
      </c>
      <c r="AB110" s="241"/>
      <c r="AC110" s="241"/>
      <c r="AD110" s="195">
        <f>AD105+AD108-AD107-AD109</f>
        <v>1224605</v>
      </c>
      <c r="AE110" s="195"/>
      <c r="AF110" s="195"/>
      <c r="AG110" s="195"/>
      <c r="AH110" s="195"/>
      <c r="AI110" s="195"/>
      <c r="AJ110" s="195">
        <f>AJ105+AJ108-AJ107-AJ109</f>
        <v>1073840</v>
      </c>
      <c r="AK110" s="195"/>
      <c r="AL110" s="195"/>
      <c r="AM110" s="195"/>
      <c r="AN110" s="195"/>
      <c r="AO110" s="195"/>
    </row>
    <row r="111" spans="2:41" ht="15" customHeight="1">
      <c r="B111" s="251" t="s">
        <v>404</v>
      </c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3"/>
      <c r="AA111" s="241">
        <v>291</v>
      </c>
      <c r="AB111" s="241"/>
      <c r="AC111" s="241"/>
      <c r="AD111" s="195">
        <v>0</v>
      </c>
      <c r="AE111" s="195"/>
      <c r="AF111" s="195"/>
      <c r="AG111" s="195"/>
      <c r="AH111" s="195"/>
      <c r="AI111" s="195"/>
      <c r="AJ111" s="195">
        <v>0</v>
      </c>
      <c r="AK111" s="195"/>
      <c r="AL111" s="195"/>
      <c r="AM111" s="195"/>
      <c r="AN111" s="195"/>
      <c r="AO111" s="195"/>
    </row>
    <row r="112" spans="2:41" ht="20.25" customHeight="1">
      <c r="B112" s="254" t="s">
        <v>405</v>
      </c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50"/>
      <c r="AA112" s="241">
        <v>292</v>
      </c>
      <c r="AB112" s="241"/>
      <c r="AC112" s="241"/>
      <c r="AD112" s="195">
        <f>AD113+AD114+AD115+AD116+AD117+AD118</f>
        <v>200904</v>
      </c>
      <c r="AE112" s="195"/>
      <c r="AF112" s="195"/>
      <c r="AG112" s="195"/>
      <c r="AH112" s="195"/>
      <c r="AI112" s="195"/>
      <c r="AJ112" s="195">
        <f>AJ113+AJ114+AJ115+AJ116+AJ117+AJ118</f>
        <v>0</v>
      </c>
      <c r="AK112" s="195"/>
      <c r="AL112" s="195"/>
      <c r="AM112" s="195"/>
      <c r="AN112" s="195"/>
      <c r="AO112" s="195"/>
    </row>
    <row r="113" spans="2:41" ht="16.5" customHeight="1">
      <c r="B113" s="248" t="s">
        <v>507</v>
      </c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3"/>
      <c r="AA113" s="241">
        <v>293</v>
      </c>
      <c r="AB113" s="241"/>
      <c r="AC113" s="241"/>
      <c r="AD113" s="195">
        <v>0</v>
      </c>
      <c r="AE113" s="195"/>
      <c r="AF113" s="195"/>
      <c r="AG113" s="195"/>
      <c r="AH113" s="195"/>
      <c r="AI113" s="195"/>
      <c r="AJ113" s="195">
        <v>0</v>
      </c>
      <c r="AK113" s="195"/>
      <c r="AL113" s="195"/>
      <c r="AM113" s="195"/>
      <c r="AN113" s="195"/>
      <c r="AO113" s="195"/>
    </row>
    <row r="114" spans="2:41" ht="16.5" customHeight="1">
      <c r="B114" s="254" t="s">
        <v>406</v>
      </c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6"/>
      <c r="AA114" s="241">
        <v>294</v>
      </c>
      <c r="AB114" s="241"/>
      <c r="AC114" s="241"/>
      <c r="AD114" s="195">
        <v>200904</v>
      </c>
      <c r="AE114" s="195"/>
      <c r="AF114" s="195"/>
      <c r="AG114" s="195"/>
      <c r="AH114" s="195"/>
      <c r="AI114" s="195"/>
      <c r="AJ114" s="195">
        <v>0</v>
      </c>
      <c r="AK114" s="195"/>
      <c r="AL114" s="195"/>
      <c r="AM114" s="195"/>
      <c r="AN114" s="195"/>
      <c r="AO114" s="195"/>
    </row>
    <row r="115" spans="2:41" ht="12.75">
      <c r="B115" s="248" t="s">
        <v>407</v>
      </c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50"/>
      <c r="AA115" s="241">
        <v>295</v>
      </c>
      <c r="AB115" s="241"/>
      <c r="AC115" s="241"/>
      <c r="AD115" s="195">
        <v>0</v>
      </c>
      <c r="AE115" s="195"/>
      <c r="AF115" s="195"/>
      <c r="AG115" s="195"/>
      <c r="AH115" s="195"/>
      <c r="AI115" s="195"/>
      <c r="AJ115" s="195">
        <v>0</v>
      </c>
      <c r="AK115" s="195"/>
      <c r="AL115" s="195"/>
      <c r="AM115" s="195"/>
      <c r="AN115" s="195"/>
      <c r="AO115" s="195"/>
    </row>
    <row r="116" spans="2:41" ht="12.75">
      <c r="B116" s="248" t="s">
        <v>408</v>
      </c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50"/>
      <c r="AA116" s="241">
        <v>296</v>
      </c>
      <c r="AB116" s="241"/>
      <c r="AC116" s="241"/>
      <c r="AD116" s="195">
        <v>0</v>
      </c>
      <c r="AE116" s="195"/>
      <c r="AF116" s="195"/>
      <c r="AG116" s="195"/>
      <c r="AH116" s="195"/>
      <c r="AI116" s="195"/>
      <c r="AJ116" s="195">
        <v>0</v>
      </c>
      <c r="AK116" s="195"/>
      <c r="AL116" s="195"/>
      <c r="AM116" s="195"/>
      <c r="AN116" s="195"/>
      <c r="AO116" s="195"/>
    </row>
    <row r="117" spans="2:41" ht="12.75">
      <c r="B117" s="251" t="s">
        <v>409</v>
      </c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3"/>
      <c r="AA117" s="241">
        <v>297</v>
      </c>
      <c r="AB117" s="241"/>
      <c r="AC117" s="241"/>
      <c r="AD117" s="195">
        <v>0</v>
      </c>
      <c r="AE117" s="195"/>
      <c r="AF117" s="195"/>
      <c r="AG117" s="195"/>
      <c r="AH117" s="195"/>
      <c r="AI117" s="195"/>
      <c r="AJ117" s="195">
        <v>0</v>
      </c>
      <c r="AK117" s="195"/>
      <c r="AL117" s="195"/>
      <c r="AM117" s="195"/>
      <c r="AN117" s="195"/>
      <c r="AO117" s="195"/>
    </row>
    <row r="118" spans="2:41" ht="12.75">
      <c r="B118" s="251" t="s">
        <v>410</v>
      </c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3"/>
      <c r="AA118" s="241">
        <v>298</v>
      </c>
      <c r="AB118" s="241"/>
      <c r="AC118" s="241"/>
      <c r="AD118" s="195">
        <v>0</v>
      </c>
      <c r="AE118" s="195"/>
      <c r="AF118" s="195"/>
      <c r="AG118" s="195"/>
      <c r="AH118" s="195"/>
      <c r="AI118" s="195"/>
      <c r="AJ118" s="195">
        <v>0</v>
      </c>
      <c r="AK118" s="195"/>
      <c r="AL118" s="195"/>
      <c r="AM118" s="195"/>
      <c r="AN118" s="195"/>
      <c r="AO118" s="195"/>
    </row>
    <row r="119" spans="2:41" ht="12.75">
      <c r="B119" s="248" t="s">
        <v>411</v>
      </c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50"/>
      <c r="AA119" s="241">
        <v>299</v>
      </c>
      <c r="AB119" s="241"/>
      <c r="AC119" s="241"/>
      <c r="AD119" s="195">
        <f>AD120+AD121+AD122+AD123+AD124</f>
        <v>148918</v>
      </c>
      <c r="AE119" s="195"/>
      <c r="AF119" s="195"/>
      <c r="AG119" s="195"/>
      <c r="AH119" s="195"/>
      <c r="AI119" s="195"/>
      <c r="AJ119" s="195">
        <f>AJ120+AJ121+AJ122+AJ123+AJ124</f>
        <v>0</v>
      </c>
      <c r="AK119" s="195"/>
      <c r="AL119" s="195"/>
      <c r="AM119" s="195"/>
      <c r="AN119" s="195"/>
      <c r="AO119" s="195"/>
    </row>
    <row r="120" spans="2:41" ht="11.25" customHeight="1">
      <c r="B120" s="246" t="s">
        <v>412</v>
      </c>
      <c r="C120" s="240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1">
        <v>300</v>
      </c>
      <c r="AB120" s="241"/>
      <c r="AC120" s="241"/>
      <c r="AD120" s="195">
        <v>148918</v>
      </c>
      <c r="AE120" s="195"/>
      <c r="AF120" s="195"/>
      <c r="AG120" s="195"/>
      <c r="AH120" s="195"/>
      <c r="AI120" s="195"/>
      <c r="AJ120" s="195">
        <v>0</v>
      </c>
      <c r="AK120" s="195"/>
      <c r="AL120" s="195"/>
      <c r="AM120" s="195"/>
      <c r="AN120" s="195"/>
      <c r="AO120" s="195"/>
    </row>
    <row r="121" spans="2:41" ht="12.75">
      <c r="B121" s="240" t="s">
        <v>413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1">
        <v>301</v>
      </c>
      <c r="AB121" s="241"/>
      <c r="AC121" s="241"/>
      <c r="AD121" s="195">
        <v>0</v>
      </c>
      <c r="AE121" s="195"/>
      <c r="AF121" s="195"/>
      <c r="AG121" s="195"/>
      <c r="AH121" s="195"/>
      <c r="AI121" s="195"/>
      <c r="AJ121" s="195">
        <v>0</v>
      </c>
      <c r="AK121" s="195"/>
      <c r="AL121" s="195"/>
      <c r="AM121" s="195"/>
      <c r="AN121" s="195"/>
      <c r="AO121" s="195"/>
    </row>
    <row r="122" spans="2:41" ht="12.75">
      <c r="B122" s="240" t="s">
        <v>414</v>
      </c>
      <c r="C122" s="240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1">
        <v>302</v>
      </c>
      <c r="AB122" s="241"/>
      <c r="AC122" s="241"/>
      <c r="AD122" s="195">
        <v>0</v>
      </c>
      <c r="AE122" s="195"/>
      <c r="AF122" s="195"/>
      <c r="AG122" s="195"/>
      <c r="AH122" s="195"/>
      <c r="AI122" s="195"/>
      <c r="AJ122" s="195">
        <v>0</v>
      </c>
      <c r="AK122" s="195"/>
      <c r="AL122" s="195"/>
      <c r="AM122" s="195"/>
      <c r="AN122" s="195"/>
      <c r="AO122" s="195"/>
    </row>
    <row r="123" spans="2:41" ht="12.75">
      <c r="B123" s="240" t="s">
        <v>415</v>
      </c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1">
        <v>303</v>
      </c>
      <c r="AB123" s="241"/>
      <c r="AC123" s="241"/>
      <c r="AD123" s="195">
        <v>0</v>
      </c>
      <c r="AE123" s="195"/>
      <c r="AF123" s="195"/>
      <c r="AG123" s="195"/>
      <c r="AH123" s="195"/>
      <c r="AI123" s="195"/>
      <c r="AJ123" s="195">
        <v>0</v>
      </c>
      <c r="AK123" s="195"/>
      <c r="AL123" s="195"/>
      <c r="AM123" s="195"/>
      <c r="AN123" s="195"/>
      <c r="AO123" s="195"/>
    </row>
    <row r="124" spans="2:41" ht="12.75">
      <c r="B124" s="240" t="s">
        <v>416</v>
      </c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1">
        <v>304</v>
      </c>
      <c r="AB124" s="241"/>
      <c r="AC124" s="241"/>
      <c r="AD124" s="195">
        <v>0</v>
      </c>
      <c r="AE124" s="195"/>
      <c r="AF124" s="195"/>
      <c r="AG124" s="195"/>
      <c r="AH124" s="195"/>
      <c r="AI124" s="195"/>
      <c r="AJ124" s="195">
        <v>0</v>
      </c>
      <c r="AK124" s="195"/>
      <c r="AL124" s="195"/>
      <c r="AM124" s="195"/>
      <c r="AN124" s="195"/>
      <c r="AO124" s="195"/>
    </row>
    <row r="125" spans="2:41" ht="20.25" customHeight="1">
      <c r="B125" s="246" t="s">
        <v>417</v>
      </c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1">
        <v>305</v>
      </c>
      <c r="AB125" s="241"/>
      <c r="AC125" s="241"/>
      <c r="AD125" s="195">
        <f>AD112-AD119</f>
        <v>51986</v>
      </c>
      <c r="AE125" s="195"/>
      <c r="AF125" s="195"/>
      <c r="AG125" s="195"/>
      <c r="AH125" s="195"/>
      <c r="AI125" s="195"/>
      <c r="AJ125" s="195">
        <f>AJ112-AJ119</f>
        <v>0</v>
      </c>
      <c r="AK125" s="195"/>
      <c r="AL125" s="195"/>
      <c r="AM125" s="195"/>
      <c r="AN125" s="195"/>
      <c r="AO125" s="195"/>
    </row>
    <row r="126" spans="2:41" ht="12.75">
      <c r="B126" s="247" t="s">
        <v>418</v>
      </c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1">
        <v>306</v>
      </c>
      <c r="AB126" s="241"/>
      <c r="AC126" s="241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</row>
    <row r="127" spans="2:41" ht="12.75">
      <c r="B127" s="240" t="s">
        <v>419</v>
      </c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1">
        <v>307</v>
      </c>
      <c r="AB127" s="241"/>
      <c r="AC127" s="241"/>
      <c r="AD127" s="195">
        <f>AD125+AD126</f>
        <v>51986</v>
      </c>
      <c r="AE127" s="195"/>
      <c r="AF127" s="195"/>
      <c r="AG127" s="195"/>
      <c r="AH127" s="195"/>
      <c r="AI127" s="195"/>
      <c r="AJ127" s="195">
        <f>AJ125+AJ126</f>
        <v>0</v>
      </c>
      <c r="AK127" s="195"/>
      <c r="AL127" s="195"/>
      <c r="AM127" s="195"/>
      <c r="AN127" s="195"/>
      <c r="AO127" s="195"/>
    </row>
    <row r="128" spans="2:41" ht="12.75">
      <c r="B128" s="240" t="s">
        <v>420</v>
      </c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1">
        <v>308</v>
      </c>
      <c r="AB128" s="241"/>
      <c r="AC128" s="241"/>
      <c r="AD128" s="195">
        <f>AD110+AD127</f>
        <v>1276591</v>
      </c>
      <c r="AE128" s="195"/>
      <c r="AF128" s="195"/>
      <c r="AG128" s="195"/>
      <c r="AH128" s="195"/>
      <c r="AI128" s="195"/>
      <c r="AJ128" s="195">
        <f>AJ110+AJ127</f>
        <v>1073840</v>
      </c>
      <c r="AK128" s="195"/>
      <c r="AL128" s="195"/>
      <c r="AM128" s="195"/>
      <c r="AN128" s="195"/>
      <c r="AO128" s="195"/>
    </row>
    <row r="129" spans="2:41" ht="12.75">
      <c r="B129" s="240" t="s">
        <v>421</v>
      </c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1">
        <v>309</v>
      </c>
      <c r="AB129" s="241"/>
      <c r="AC129" s="241"/>
      <c r="AD129" s="195">
        <v>0</v>
      </c>
      <c r="AE129" s="195"/>
      <c r="AF129" s="195"/>
      <c r="AG129" s="195"/>
      <c r="AH129" s="195"/>
      <c r="AI129" s="195"/>
      <c r="AJ129" s="195">
        <v>0</v>
      </c>
      <c r="AK129" s="195"/>
      <c r="AL129" s="195"/>
      <c r="AM129" s="195"/>
      <c r="AN129" s="195"/>
      <c r="AO129" s="195"/>
    </row>
    <row r="130" spans="2:41" ht="12.75">
      <c r="B130" s="240" t="s">
        <v>422</v>
      </c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1">
        <v>310</v>
      </c>
      <c r="AB130" s="241"/>
      <c r="AC130" s="241"/>
      <c r="AD130" s="195">
        <v>0</v>
      </c>
      <c r="AE130" s="195"/>
      <c r="AF130" s="195"/>
      <c r="AG130" s="195"/>
      <c r="AH130" s="195"/>
      <c r="AI130" s="195"/>
      <c r="AJ130" s="195">
        <v>0</v>
      </c>
      <c r="AK130" s="195"/>
      <c r="AL130" s="195"/>
      <c r="AM130" s="195"/>
      <c r="AN130" s="195"/>
      <c r="AO130" s="195"/>
    </row>
    <row r="131" spans="2:41" ht="12.75">
      <c r="B131" s="240" t="s">
        <v>423</v>
      </c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1">
        <v>311</v>
      </c>
      <c r="AB131" s="241"/>
      <c r="AC131" s="241"/>
      <c r="AD131" s="195">
        <v>0</v>
      </c>
      <c r="AE131" s="195"/>
      <c r="AF131" s="195"/>
      <c r="AG131" s="195"/>
      <c r="AH131" s="195"/>
      <c r="AI131" s="195"/>
      <c r="AJ131" s="195">
        <v>0</v>
      </c>
      <c r="AK131" s="195"/>
      <c r="AL131" s="195"/>
      <c r="AM131" s="195"/>
      <c r="AN131" s="195"/>
      <c r="AO131" s="195"/>
    </row>
    <row r="132" spans="2:41" ht="12.75">
      <c r="B132" s="240" t="s">
        <v>424</v>
      </c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1">
        <v>312</v>
      </c>
      <c r="AB132" s="241"/>
      <c r="AC132" s="241"/>
      <c r="AD132" s="195">
        <v>2</v>
      </c>
      <c r="AE132" s="195"/>
      <c r="AF132" s="195"/>
      <c r="AG132" s="195"/>
      <c r="AH132" s="195"/>
      <c r="AI132" s="195"/>
      <c r="AJ132" s="195">
        <v>2</v>
      </c>
      <c r="AK132" s="195"/>
      <c r="AL132" s="195"/>
      <c r="AM132" s="195"/>
      <c r="AN132" s="195"/>
      <c r="AO132" s="195"/>
    </row>
    <row r="133" spans="2:41" ht="12.75">
      <c r="B133" s="240" t="s">
        <v>425</v>
      </c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1">
        <v>313</v>
      </c>
      <c r="AB133" s="241"/>
      <c r="AC133" s="241"/>
      <c r="AD133" s="195">
        <v>0</v>
      </c>
      <c r="AE133" s="195"/>
      <c r="AF133" s="195"/>
      <c r="AG133" s="195"/>
      <c r="AH133" s="195"/>
      <c r="AI133" s="195"/>
      <c r="AJ133" s="195">
        <v>0</v>
      </c>
      <c r="AK133" s="195"/>
      <c r="AL133" s="195"/>
      <c r="AM133" s="195"/>
      <c r="AN133" s="195"/>
      <c r="AO133" s="195"/>
    </row>
    <row r="134" spans="2:41" ht="12.75">
      <c r="B134" s="240" t="s">
        <v>426</v>
      </c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1">
        <v>314</v>
      </c>
      <c r="AB134" s="241"/>
      <c r="AC134" s="241"/>
      <c r="AD134" s="245">
        <v>210</v>
      </c>
      <c r="AE134" s="245"/>
      <c r="AF134" s="245"/>
      <c r="AG134" s="245"/>
      <c r="AH134" s="245"/>
      <c r="AI134" s="245"/>
      <c r="AJ134" s="195">
        <v>120</v>
      </c>
      <c r="AK134" s="195"/>
      <c r="AL134" s="195"/>
      <c r="AM134" s="195"/>
      <c r="AN134" s="195"/>
      <c r="AO134" s="195"/>
    </row>
    <row r="135" spans="2:41" ht="12.75">
      <c r="B135" s="240" t="s">
        <v>427</v>
      </c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1">
        <v>315</v>
      </c>
      <c r="AB135" s="241"/>
      <c r="AC135" s="241"/>
      <c r="AD135" s="195">
        <v>212</v>
      </c>
      <c r="AE135" s="195"/>
      <c r="AF135" s="195"/>
      <c r="AG135" s="195"/>
      <c r="AH135" s="195"/>
      <c r="AI135" s="195"/>
      <c r="AJ135" s="195">
        <v>124</v>
      </c>
      <c r="AK135" s="195"/>
      <c r="AL135" s="195"/>
      <c r="AM135" s="195"/>
      <c r="AN135" s="195"/>
      <c r="AO135" s="195"/>
    </row>
    <row r="136" spans="2:41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E136" s="46"/>
      <c r="AF136" s="242"/>
      <c r="AG136" s="242"/>
      <c r="AH136" s="242"/>
      <c r="AI136" s="46"/>
      <c r="AJ136" s="46"/>
      <c r="AK136" s="46"/>
      <c r="AL136" s="242"/>
      <c r="AM136" s="242"/>
      <c r="AN136" s="242"/>
      <c r="AO136" s="46"/>
    </row>
    <row r="137" spans="2:41" ht="15.75">
      <c r="B137" s="6" t="s">
        <v>53</v>
      </c>
      <c r="C137" s="235" t="s">
        <v>120</v>
      </c>
      <c r="D137" s="236"/>
      <c r="E137" s="236"/>
      <c r="F137" s="236"/>
      <c r="G137" s="236"/>
      <c r="H137" s="236"/>
      <c r="I137" s="236"/>
      <c r="L137" s="47" t="s">
        <v>428</v>
      </c>
      <c r="O137" s="47"/>
      <c r="P137" s="47"/>
      <c r="Q137" s="47"/>
      <c r="R137" s="47"/>
      <c r="S137" s="47"/>
      <c r="T137" s="47"/>
      <c r="U137" s="47"/>
      <c r="V137" s="10"/>
      <c r="W137" s="10"/>
      <c r="X137" s="10"/>
      <c r="Y137" s="10"/>
      <c r="Z137" s="10"/>
      <c r="AD137" s="13"/>
      <c r="AE137" s="13"/>
      <c r="AF137" s="237" t="s">
        <v>313</v>
      </c>
      <c r="AG137" s="237"/>
      <c r="AH137" s="237"/>
      <c r="AI137" s="237"/>
      <c r="AJ137" s="237"/>
      <c r="AK137" s="237"/>
      <c r="AL137" s="237"/>
      <c r="AM137" s="237"/>
      <c r="AN137" s="237"/>
      <c r="AO137" s="237"/>
    </row>
    <row r="138" spans="2:41" ht="14.25" customHeight="1">
      <c r="B138" s="6"/>
      <c r="C138" s="6"/>
      <c r="D138" s="238"/>
      <c r="E138" s="238"/>
      <c r="F138" s="238"/>
      <c r="G138" s="238"/>
      <c r="H138" s="238"/>
      <c r="I138" s="238"/>
      <c r="L138" s="48"/>
      <c r="M138" s="49"/>
      <c r="N138" s="49"/>
      <c r="O138" s="49"/>
      <c r="P138" s="49"/>
      <c r="Q138" s="9"/>
      <c r="R138" s="9"/>
      <c r="S138" s="9"/>
      <c r="T138" s="9"/>
      <c r="U138" s="12"/>
      <c r="V138" s="44"/>
      <c r="W138" s="11"/>
      <c r="X138" s="11"/>
      <c r="Y138" s="11"/>
      <c r="Z138" s="11"/>
      <c r="AA138" t="s">
        <v>18</v>
      </c>
      <c r="AB138" s="11"/>
      <c r="AF138" s="239"/>
      <c r="AG138" s="239"/>
      <c r="AH138" s="239"/>
      <c r="AI138" s="239"/>
      <c r="AJ138" s="239"/>
      <c r="AK138" s="239"/>
      <c r="AL138" s="239"/>
      <c r="AM138" s="239"/>
      <c r="AN138" s="239"/>
      <c r="AO138" s="239"/>
    </row>
    <row r="139" spans="2:41" ht="14.25" customHeight="1">
      <c r="B139" s="6" t="s">
        <v>315</v>
      </c>
      <c r="C139" s="6"/>
      <c r="D139" s="243" t="s">
        <v>500</v>
      </c>
      <c r="E139" s="243"/>
      <c r="F139" s="243"/>
      <c r="G139" s="243"/>
      <c r="H139" s="243"/>
      <c r="I139" s="243"/>
      <c r="L139" s="50" t="s">
        <v>316</v>
      </c>
      <c r="N139" s="51"/>
      <c r="O139" s="51"/>
      <c r="P139" s="52"/>
      <c r="Q139" s="11"/>
      <c r="R139" s="11"/>
      <c r="S139" s="11"/>
      <c r="T139" s="11"/>
      <c r="U139" s="11"/>
      <c r="AF139" s="244" t="s">
        <v>317</v>
      </c>
      <c r="AG139" s="244"/>
      <c r="AH139" s="244"/>
      <c r="AI139" s="244"/>
      <c r="AJ139" s="244"/>
      <c r="AK139" s="244"/>
      <c r="AL139" s="244"/>
      <c r="AM139" s="244"/>
      <c r="AN139" s="244"/>
      <c r="AO139" s="244"/>
    </row>
  </sheetData>
  <sheetProtection/>
  <mergeCells count="484">
    <mergeCell ref="Z1:AO1"/>
    <mergeCell ref="B3:W3"/>
    <mergeCell ref="B14:AO14"/>
    <mergeCell ref="B15:AO15"/>
    <mergeCell ref="K16:AG16"/>
    <mergeCell ref="AK17:AN17"/>
    <mergeCell ref="F5:R5"/>
    <mergeCell ref="B18:Z19"/>
    <mergeCell ref="AA18:AC19"/>
    <mergeCell ref="AD18:AO18"/>
    <mergeCell ref="AD19:AI19"/>
    <mergeCell ref="AJ19:AO19"/>
    <mergeCell ref="B20:Z20"/>
    <mergeCell ref="AA20:AC20"/>
    <mergeCell ref="AD20:AI20"/>
    <mergeCell ref="AJ20:AO20"/>
    <mergeCell ref="B21:Z21"/>
    <mergeCell ref="AA21:AC21"/>
    <mergeCell ref="AD21:AI21"/>
    <mergeCell ref="AJ21:AO21"/>
    <mergeCell ref="B22:Z22"/>
    <mergeCell ref="AA22:AC22"/>
    <mergeCell ref="AD22:AI22"/>
    <mergeCell ref="AJ22:AO22"/>
    <mergeCell ref="B23:Z23"/>
    <mergeCell ref="AA23:AC23"/>
    <mergeCell ref="AD23:AI23"/>
    <mergeCell ref="AJ23:AO23"/>
    <mergeCell ref="B24:Z24"/>
    <mergeCell ref="AA24:AC24"/>
    <mergeCell ref="AD24:AI24"/>
    <mergeCell ref="AJ24:AO24"/>
    <mergeCell ref="B25:Z25"/>
    <mergeCell ref="AA25:AC25"/>
    <mergeCell ref="AD25:AI25"/>
    <mergeCell ref="AJ25:AO25"/>
    <mergeCell ref="B26:Z26"/>
    <mergeCell ref="AA26:AC26"/>
    <mergeCell ref="AD26:AI26"/>
    <mergeCell ref="AJ26:AO26"/>
    <mergeCell ref="B27:Z27"/>
    <mergeCell ref="AA27:AC27"/>
    <mergeCell ref="AD27:AI27"/>
    <mergeCell ref="AJ27:AO27"/>
    <mergeCell ref="B28:Z28"/>
    <mergeCell ref="AA28:AC28"/>
    <mergeCell ref="AD28:AI28"/>
    <mergeCell ref="AJ28:AO28"/>
    <mergeCell ref="B29:Z29"/>
    <mergeCell ref="AA29:AC29"/>
    <mergeCell ref="AD29:AI29"/>
    <mergeCell ref="AJ29:AO29"/>
    <mergeCell ref="B30:Z30"/>
    <mergeCell ref="AA30:AC30"/>
    <mergeCell ref="AD30:AI30"/>
    <mergeCell ref="AJ30:AO30"/>
    <mergeCell ref="B31:Z31"/>
    <mergeCell ref="AA31:AC31"/>
    <mergeCell ref="AD31:AI31"/>
    <mergeCell ref="AJ31:AO31"/>
    <mergeCell ref="B32:Z32"/>
    <mergeCell ref="AA32:AC32"/>
    <mergeCell ref="AD32:AI32"/>
    <mergeCell ref="AJ32:AO32"/>
    <mergeCell ref="B33:Z33"/>
    <mergeCell ref="AA33:AC33"/>
    <mergeCell ref="AD33:AI33"/>
    <mergeCell ref="AJ33:AO33"/>
    <mergeCell ref="B34:Z34"/>
    <mergeCell ref="AA34:AC34"/>
    <mergeCell ref="AD34:AI34"/>
    <mergeCell ref="AJ34:AO34"/>
    <mergeCell ref="B35:Z35"/>
    <mergeCell ref="AA35:AC35"/>
    <mergeCell ref="AD35:AI35"/>
    <mergeCell ref="AJ35:AO35"/>
    <mergeCell ref="B36:Z36"/>
    <mergeCell ref="AA36:AC36"/>
    <mergeCell ref="AD36:AI36"/>
    <mergeCell ref="AJ36:AO36"/>
    <mergeCell ref="B37:Z37"/>
    <mergeCell ref="AA37:AC37"/>
    <mergeCell ref="AD37:AI37"/>
    <mergeCell ref="AJ37:AO37"/>
    <mergeCell ref="B38:Z38"/>
    <mergeCell ref="AA38:AC38"/>
    <mergeCell ref="AD38:AI38"/>
    <mergeCell ref="AJ38:AO38"/>
    <mergeCell ref="B39:Z39"/>
    <mergeCell ref="AA39:AC39"/>
    <mergeCell ref="AD39:AI39"/>
    <mergeCell ref="AJ39:AO39"/>
    <mergeCell ref="B40:Z40"/>
    <mergeCell ref="AA40:AC40"/>
    <mergeCell ref="AD40:AI40"/>
    <mergeCell ref="AJ40:AO40"/>
    <mergeCell ref="B41:Z41"/>
    <mergeCell ref="AA41:AC41"/>
    <mergeCell ref="AD41:AI41"/>
    <mergeCell ref="AJ41:AO41"/>
    <mergeCell ref="B42:Z42"/>
    <mergeCell ref="AA42:AC42"/>
    <mergeCell ref="AD42:AI42"/>
    <mergeCell ref="AJ42:AO42"/>
    <mergeCell ref="B43:Z43"/>
    <mergeCell ref="AA43:AC43"/>
    <mergeCell ref="AD43:AI43"/>
    <mergeCell ref="AJ43:AO43"/>
    <mergeCell ref="B44:Z44"/>
    <mergeCell ref="AA44:AC44"/>
    <mergeCell ref="AD44:AI44"/>
    <mergeCell ref="AJ44:AO44"/>
    <mergeCell ref="B45:Z45"/>
    <mergeCell ref="AA45:AC45"/>
    <mergeCell ref="AD45:AI45"/>
    <mergeCell ref="AJ45:AO45"/>
    <mergeCell ref="B46:Z46"/>
    <mergeCell ref="AA46:AC46"/>
    <mergeCell ref="AD46:AI46"/>
    <mergeCell ref="AJ46:AO46"/>
    <mergeCell ref="B47:Z47"/>
    <mergeCell ref="AA47:AC47"/>
    <mergeCell ref="AD47:AI47"/>
    <mergeCell ref="AJ47:AO47"/>
    <mergeCell ref="B48:Z48"/>
    <mergeCell ref="AA48:AC48"/>
    <mergeCell ref="AD48:AI48"/>
    <mergeCell ref="AJ48:AO48"/>
    <mergeCell ref="B49:Z49"/>
    <mergeCell ref="AA49:AC49"/>
    <mergeCell ref="AD49:AI49"/>
    <mergeCell ref="AJ49:AO49"/>
    <mergeCell ref="B50:Z50"/>
    <mergeCell ref="AA50:AC50"/>
    <mergeCell ref="AD50:AI50"/>
    <mergeCell ref="AJ50:AO50"/>
    <mergeCell ref="B51:Z51"/>
    <mergeCell ref="AA51:AC51"/>
    <mergeCell ref="AD51:AI51"/>
    <mergeCell ref="AJ51:AO51"/>
    <mergeCell ref="B52:Z52"/>
    <mergeCell ref="AA52:AC52"/>
    <mergeCell ref="AD52:AI52"/>
    <mergeCell ref="AJ52:AO52"/>
    <mergeCell ref="B53:Z53"/>
    <mergeCell ref="AA53:AC53"/>
    <mergeCell ref="AD53:AI53"/>
    <mergeCell ref="AJ53:AO53"/>
    <mergeCell ref="B54:Z54"/>
    <mergeCell ref="AA54:AC54"/>
    <mergeCell ref="AD54:AI54"/>
    <mergeCell ref="AJ54:AO54"/>
    <mergeCell ref="B55:Z55"/>
    <mergeCell ref="AA55:AC55"/>
    <mergeCell ref="AD55:AI55"/>
    <mergeCell ref="AJ55:AO55"/>
    <mergeCell ref="B56:Z56"/>
    <mergeCell ref="AA56:AC56"/>
    <mergeCell ref="AD56:AI56"/>
    <mergeCell ref="AJ56:AO56"/>
    <mergeCell ref="B57:Z57"/>
    <mergeCell ref="AA57:AC57"/>
    <mergeCell ref="AD57:AI57"/>
    <mergeCell ref="AJ57:AO57"/>
    <mergeCell ref="B58:Z58"/>
    <mergeCell ref="AA58:AC58"/>
    <mergeCell ref="AD58:AI58"/>
    <mergeCell ref="AJ58:AO58"/>
    <mergeCell ref="B59:Z59"/>
    <mergeCell ref="AA59:AC59"/>
    <mergeCell ref="AD59:AI59"/>
    <mergeCell ref="AJ59:AO59"/>
    <mergeCell ref="B60:Z60"/>
    <mergeCell ref="AA60:AC60"/>
    <mergeCell ref="AD60:AI60"/>
    <mergeCell ref="AJ60:AO60"/>
    <mergeCell ref="B61:Z61"/>
    <mergeCell ref="AA61:AC61"/>
    <mergeCell ref="AD61:AI61"/>
    <mergeCell ref="AJ61:AO61"/>
    <mergeCell ref="B62:Z62"/>
    <mergeCell ref="AA62:AC62"/>
    <mergeCell ref="AD62:AI62"/>
    <mergeCell ref="AJ62:AO62"/>
    <mergeCell ref="B63:Z63"/>
    <mergeCell ref="AA63:AC63"/>
    <mergeCell ref="AD63:AI63"/>
    <mergeCell ref="AJ63:AO63"/>
    <mergeCell ref="B64:Z64"/>
    <mergeCell ref="AA64:AC64"/>
    <mergeCell ref="AD64:AI64"/>
    <mergeCell ref="AJ64:AO64"/>
    <mergeCell ref="B65:Z65"/>
    <mergeCell ref="AA65:AC65"/>
    <mergeCell ref="AD65:AI65"/>
    <mergeCell ref="AJ65:AO65"/>
    <mergeCell ref="B66:Z66"/>
    <mergeCell ref="AA66:AC66"/>
    <mergeCell ref="AD66:AI66"/>
    <mergeCell ref="AJ66:AO66"/>
    <mergeCell ref="B67:Z67"/>
    <mergeCell ref="AA67:AC67"/>
    <mergeCell ref="AD67:AI67"/>
    <mergeCell ref="AJ67:AO67"/>
    <mergeCell ref="B68:Z68"/>
    <mergeCell ref="AA68:AC68"/>
    <mergeCell ref="AD68:AI68"/>
    <mergeCell ref="AJ68:AO68"/>
    <mergeCell ref="B69:Z69"/>
    <mergeCell ref="AA69:AC69"/>
    <mergeCell ref="AD69:AI69"/>
    <mergeCell ref="AJ69:AO69"/>
    <mergeCell ref="B70:Z70"/>
    <mergeCell ref="AA70:AC70"/>
    <mergeCell ref="AD70:AI70"/>
    <mergeCell ref="AJ70:AO70"/>
    <mergeCell ref="B71:Z71"/>
    <mergeCell ref="AA71:AC71"/>
    <mergeCell ref="AD71:AI71"/>
    <mergeCell ref="AJ71:AO71"/>
    <mergeCell ref="B72:Z72"/>
    <mergeCell ref="AA72:AC72"/>
    <mergeCell ref="AD72:AI72"/>
    <mergeCell ref="AJ72:AO72"/>
    <mergeCell ref="B73:Z73"/>
    <mergeCell ref="AA73:AC73"/>
    <mergeCell ref="AD73:AI73"/>
    <mergeCell ref="AJ73:AO73"/>
    <mergeCell ref="B74:Z74"/>
    <mergeCell ref="AA74:AC74"/>
    <mergeCell ref="AD74:AI74"/>
    <mergeCell ref="AJ74:AO74"/>
    <mergeCell ref="B75:Z75"/>
    <mergeCell ref="AA75:AC75"/>
    <mergeCell ref="AD75:AI75"/>
    <mergeCell ref="AJ75:AO75"/>
    <mergeCell ref="B76:Z76"/>
    <mergeCell ref="AA76:AC76"/>
    <mergeCell ref="AD76:AI76"/>
    <mergeCell ref="AJ76:AO76"/>
    <mergeCell ref="B77:Z77"/>
    <mergeCell ref="AA77:AC77"/>
    <mergeCell ref="AD77:AI77"/>
    <mergeCell ref="AJ77:AO77"/>
    <mergeCell ref="B78:Z78"/>
    <mergeCell ref="AA78:AC78"/>
    <mergeCell ref="AD78:AI78"/>
    <mergeCell ref="AJ78:AO78"/>
    <mergeCell ref="B79:Z79"/>
    <mergeCell ref="AA79:AC79"/>
    <mergeCell ref="AD79:AI79"/>
    <mergeCell ref="AJ79:AO79"/>
    <mergeCell ref="B80:Z80"/>
    <mergeCell ref="AA80:AC80"/>
    <mergeCell ref="AD80:AI80"/>
    <mergeCell ref="AJ80:AO80"/>
    <mergeCell ref="B81:Z81"/>
    <mergeCell ref="AA81:AC81"/>
    <mergeCell ref="AD81:AI81"/>
    <mergeCell ref="AJ81:AO81"/>
    <mergeCell ref="B82:Z82"/>
    <mergeCell ref="AA82:AC82"/>
    <mergeCell ref="AD82:AI82"/>
    <mergeCell ref="AJ82:AO82"/>
    <mergeCell ref="B83:Z83"/>
    <mergeCell ref="AA83:AC83"/>
    <mergeCell ref="AD83:AI83"/>
    <mergeCell ref="AJ83:AO83"/>
    <mergeCell ref="B84:Z84"/>
    <mergeCell ref="AA84:AC84"/>
    <mergeCell ref="AD84:AI84"/>
    <mergeCell ref="AJ84:AO84"/>
    <mergeCell ref="B85:Z85"/>
    <mergeCell ref="AA85:AC85"/>
    <mergeCell ref="AD85:AI85"/>
    <mergeCell ref="AJ85:AO85"/>
    <mergeCell ref="B86:Z86"/>
    <mergeCell ref="AA86:AC86"/>
    <mergeCell ref="AD86:AI86"/>
    <mergeCell ref="AJ86:AO86"/>
    <mergeCell ref="B87:Z87"/>
    <mergeCell ref="AA87:AC87"/>
    <mergeCell ref="AD87:AI87"/>
    <mergeCell ref="AJ87:AO87"/>
    <mergeCell ref="B88:Z88"/>
    <mergeCell ref="AA88:AC88"/>
    <mergeCell ref="AD88:AI88"/>
    <mergeCell ref="AJ88:AO88"/>
    <mergeCell ref="B89:Z89"/>
    <mergeCell ref="AA89:AC89"/>
    <mergeCell ref="AD89:AI89"/>
    <mergeCell ref="AJ89:AO89"/>
    <mergeCell ref="B90:Z90"/>
    <mergeCell ref="AA90:AC90"/>
    <mergeCell ref="AD90:AI90"/>
    <mergeCell ref="AJ90:AO90"/>
    <mergeCell ref="B91:Z91"/>
    <mergeCell ref="AA91:AC91"/>
    <mergeCell ref="AD91:AI91"/>
    <mergeCell ref="AJ91:AO91"/>
    <mergeCell ref="B92:Z92"/>
    <mergeCell ref="AA92:AC92"/>
    <mergeCell ref="AD92:AI92"/>
    <mergeCell ref="AJ92:AO92"/>
    <mergeCell ref="B93:Z93"/>
    <mergeCell ref="AA93:AC93"/>
    <mergeCell ref="AD93:AI93"/>
    <mergeCell ref="AJ93:AO93"/>
    <mergeCell ref="B94:Z94"/>
    <mergeCell ref="AA94:AC94"/>
    <mergeCell ref="AD94:AI94"/>
    <mergeCell ref="AJ94:AO94"/>
    <mergeCell ref="B95:Z95"/>
    <mergeCell ref="AA95:AC95"/>
    <mergeCell ref="AD95:AI95"/>
    <mergeCell ref="AJ95:AO95"/>
    <mergeCell ref="B96:Z96"/>
    <mergeCell ref="AA96:AC96"/>
    <mergeCell ref="AD96:AI96"/>
    <mergeCell ref="AJ96:AO96"/>
    <mergeCell ref="B97:Z97"/>
    <mergeCell ref="AA97:AC97"/>
    <mergeCell ref="AD97:AI97"/>
    <mergeCell ref="AJ97:AO97"/>
    <mergeCell ref="B98:Z98"/>
    <mergeCell ref="AA98:AC98"/>
    <mergeCell ref="AD98:AI98"/>
    <mergeCell ref="AJ98:AO98"/>
    <mergeCell ref="B99:Z99"/>
    <mergeCell ref="AA99:AC99"/>
    <mergeCell ref="AD99:AI99"/>
    <mergeCell ref="AJ99:AO99"/>
    <mergeCell ref="B100:Z100"/>
    <mergeCell ref="AA100:AC100"/>
    <mergeCell ref="AD100:AI100"/>
    <mergeCell ref="AJ100:AO100"/>
    <mergeCell ref="B101:Z101"/>
    <mergeCell ref="AA101:AC101"/>
    <mergeCell ref="AD101:AI101"/>
    <mergeCell ref="AJ101:AO101"/>
    <mergeCell ref="B102:Z102"/>
    <mergeCell ref="AA102:AC102"/>
    <mergeCell ref="AD102:AI102"/>
    <mergeCell ref="AJ102:AO102"/>
    <mergeCell ref="B103:Z103"/>
    <mergeCell ref="AA103:AC103"/>
    <mergeCell ref="AD103:AI103"/>
    <mergeCell ref="AJ103:AO103"/>
    <mergeCell ref="B104:Z104"/>
    <mergeCell ref="AA104:AC104"/>
    <mergeCell ref="AD104:AI104"/>
    <mergeCell ref="AJ104:AO104"/>
    <mergeCell ref="B105:Z105"/>
    <mergeCell ref="AA105:AC105"/>
    <mergeCell ref="AD105:AI105"/>
    <mergeCell ref="AJ105:AO105"/>
    <mergeCell ref="B106:Z106"/>
    <mergeCell ref="AA106:AC106"/>
    <mergeCell ref="AD106:AI106"/>
    <mergeCell ref="AJ106:AO106"/>
    <mergeCell ref="B107:Z107"/>
    <mergeCell ref="AA107:AC107"/>
    <mergeCell ref="AD107:AI107"/>
    <mergeCell ref="AJ107:AO107"/>
    <mergeCell ref="B108:Z108"/>
    <mergeCell ref="AA108:AC108"/>
    <mergeCell ref="AD108:AI108"/>
    <mergeCell ref="AJ108:AO108"/>
    <mergeCell ref="B109:Z109"/>
    <mergeCell ref="AA109:AC109"/>
    <mergeCell ref="AD109:AI109"/>
    <mergeCell ref="AJ109:AO109"/>
    <mergeCell ref="B110:Z110"/>
    <mergeCell ref="AA110:AC110"/>
    <mergeCell ref="AD110:AI110"/>
    <mergeCell ref="AJ110:AO110"/>
    <mergeCell ref="B111:Z111"/>
    <mergeCell ref="AA111:AC111"/>
    <mergeCell ref="AD111:AI111"/>
    <mergeCell ref="AJ111:AO111"/>
    <mergeCell ref="B112:Z112"/>
    <mergeCell ref="AA112:AC112"/>
    <mergeCell ref="AD112:AI112"/>
    <mergeCell ref="AJ112:AO112"/>
    <mergeCell ref="B113:Z113"/>
    <mergeCell ref="AA113:AC113"/>
    <mergeCell ref="AD113:AI113"/>
    <mergeCell ref="AJ113:AO113"/>
    <mergeCell ref="B114:Z114"/>
    <mergeCell ref="AA114:AC114"/>
    <mergeCell ref="AD114:AI114"/>
    <mergeCell ref="AJ114:AO114"/>
    <mergeCell ref="B115:Z115"/>
    <mergeCell ref="AA115:AC115"/>
    <mergeCell ref="AD115:AI115"/>
    <mergeCell ref="AJ115:AO115"/>
    <mergeCell ref="B116:Z116"/>
    <mergeCell ref="AA116:AC116"/>
    <mergeCell ref="AD116:AI116"/>
    <mergeCell ref="AJ116:AO116"/>
    <mergeCell ref="B117:Z117"/>
    <mergeCell ref="AA117:AC117"/>
    <mergeCell ref="AD117:AI117"/>
    <mergeCell ref="AJ117:AO117"/>
    <mergeCell ref="B118:Z118"/>
    <mergeCell ref="AA118:AC118"/>
    <mergeCell ref="AD118:AI118"/>
    <mergeCell ref="AJ118:AO118"/>
    <mergeCell ref="B119:Z119"/>
    <mergeCell ref="AA119:AC119"/>
    <mergeCell ref="AD119:AI119"/>
    <mergeCell ref="AJ119:AO119"/>
    <mergeCell ref="B120:Z120"/>
    <mergeCell ref="AA120:AC120"/>
    <mergeCell ref="AD120:AI120"/>
    <mergeCell ref="AJ120:AO120"/>
    <mergeCell ref="B121:Z121"/>
    <mergeCell ref="AA121:AC121"/>
    <mergeCell ref="AD121:AI121"/>
    <mergeCell ref="AJ121:AO121"/>
    <mergeCell ref="B122:Z122"/>
    <mergeCell ref="AA122:AC122"/>
    <mergeCell ref="AD122:AI122"/>
    <mergeCell ref="AJ122:AO122"/>
    <mergeCell ref="B123:Z123"/>
    <mergeCell ref="AA123:AC123"/>
    <mergeCell ref="AD123:AI123"/>
    <mergeCell ref="AJ123:AO123"/>
    <mergeCell ref="B124:Z124"/>
    <mergeCell ref="AA124:AC124"/>
    <mergeCell ref="AD124:AI124"/>
    <mergeCell ref="AJ124:AO124"/>
    <mergeCell ref="B125:Z125"/>
    <mergeCell ref="AA125:AC125"/>
    <mergeCell ref="AD125:AI125"/>
    <mergeCell ref="AJ125:AO125"/>
    <mergeCell ref="B126:Z126"/>
    <mergeCell ref="AA126:AC126"/>
    <mergeCell ref="AD126:AI126"/>
    <mergeCell ref="AJ126:AO126"/>
    <mergeCell ref="B127:Z127"/>
    <mergeCell ref="AA127:AC127"/>
    <mergeCell ref="AD127:AI127"/>
    <mergeCell ref="AJ127:AO127"/>
    <mergeCell ref="B128:Z128"/>
    <mergeCell ref="AA128:AC128"/>
    <mergeCell ref="AD128:AI128"/>
    <mergeCell ref="AJ128:AO128"/>
    <mergeCell ref="B129:Z129"/>
    <mergeCell ref="AA129:AC129"/>
    <mergeCell ref="AD129:AI129"/>
    <mergeCell ref="AJ129:AO129"/>
    <mergeCell ref="B130:Z130"/>
    <mergeCell ref="AA130:AC130"/>
    <mergeCell ref="AD130:AI130"/>
    <mergeCell ref="AJ130:AO130"/>
    <mergeCell ref="B131:Z131"/>
    <mergeCell ref="AA131:AC131"/>
    <mergeCell ref="AD131:AI131"/>
    <mergeCell ref="AJ131:AO131"/>
    <mergeCell ref="B132:Z132"/>
    <mergeCell ref="AA132:AC132"/>
    <mergeCell ref="AD132:AI132"/>
    <mergeCell ref="AJ132:AO132"/>
    <mergeCell ref="B133:Z133"/>
    <mergeCell ref="AA133:AC133"/>
    <mergeCell ref="AD133:AI133"/>
    <mergeCell ref="AJ133:AO133"/>
    <mergeCell ref="D139:I139"/>
    <mergeCell ref="AF139:AO139"/>
    <mergeCell ref="B134:Z134"/>
    <mergeCell ref="AA134:AC134"/>
    <mergeCell ref="AD134:AI134"/>
    <mergeCell ref="AJ134:AO134"/>
    <mergeCell ref="C137:I137"/>
    <mergeCell ref="AF137:AO137"/>
    <mergeCell ref="D138:I138"/>
    <mergeCell ref="AF138:AO138"/>
    <mergeCell ref="B135:Z135"/>
    <mergeCell ref="AA135:AC135"/>
    <mergeCell ref="AD135:AI135"/>
    <mergeCell ref="AJ135:AO135"/>
    <mergeCell ref="AF136:AH136"/>
    <mergeCell ref="AL136:AN13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7"/>
  <sheetViews>
    <sheetView showGridLines="0" zoomScale="90" zoomScaleNormal="90" zoomScalePageLayoutView="0" workbookViewId="0" topLeftCell="A1">
      <selection activeCell="AT12" sqref="AT12"/>
    </sheetView>
  </sheetViews>
  <sheetFormatPr defaultColWidth="2.57421875" defaultRowHeight="12.75"/>
  <cols>
    <col min="1" max="1" width="2.57421875" style="0" customWidth="1"/>
    <col min="2" max="2" width="2.00390625" style="0" customWidth="1"/>
    <col min="3" max="16" width="2.57421875" style="0" customWidth="1"/>
    <col min="17" max="17" width="0.71875" style="0" customWidth="1"/>
    <col min="18" max="19" width="2.57421875" style="0" customWidth="1"/>
    <col min="20" max="20" width="14.7109375" style="0" customWidth="1"/>
    <col min="21" max="21" width="2.8515625" style="0" customWidth="1"/>
    <col min="22" max="37" width="2.7109375" style="0" customWidth="1"/>
    <col min="38" max="45" width="2.57421875" style="0" customWidth="1"/>
    <col min="46" max="46" width="5.7109375" style="0" bestFit="1" customWidth="1"/>
    <col min="47" max="50" width="2.57421875" style="0" customWidth="1"/>
    <col min="51" max="51" width="2.8515625" style="0" customWidth="1"/>
  </cols>
  <sheetData>
    <row r="1" spans="1:37" ht="12.75">
      <c r="A1" t="s">
        <v>153</v>
      </c>
      <c r="V1" s="284" t="s">
        <v>576</v>
      </c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</row>
    <row r="2" spans="22:37" ht="4.5" customHeight="1"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5">
      <c r="A3" s="109" t="s">
        <v>496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8"/>
      <c r="U3" s="108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</row>
    <row r="4" spans="22:37" ht="5.25" customHeight="1"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2.75">
      <c r="A5" s="9" t="s">
        <v>154</v>
      </c>
      <c r="B5" s="9"/>
      <c r="C5" s="9"/>
      <c r="D5" s="9"/>
      <c r="E5" s="288" t="s">
        <v>498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</row>
    <row r="6" spans="22:37" ht="5.25" customHeight="1"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t="s">
        <v>155</v>
      </c>
      <c r="G7" s="6"/>
      <c r="H7" s="7"/>
      <c r="I7" s="7">
        <v>6</v>
      </c>
      <c r="J7" s="7">
        <v>4</v>
      </c>
      <c r="K7" s="7">
        <v>1</v>
      </c>
      <c r="L7" s="7">
        <v>9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22:37" ht="5.25" customHeight="1"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>
      <c r="A9" t="s">
        <v>156</v>
      </c>
      <c r="C9" s="7">
        <v>4</v>
      </c>
      <c r="D9" s="7">
        <v>2</v>
      </c>
      <c r="E9" s="7">
        <v>1</v>
      </c>
      <c r="F9" s="7">
        <v>8</v>
      </c>
      <c r="G9" s="7">
        <v>2</v>
      </c>
      <c r="H9" s="7">
        <v>5</v>
      </c>
      <c r="I9" s="7">
        <v>0</v>
      </c>
      <c r="J9" s="7">
        <v>9</v>
      </c>
      <c r="K9" s="7">
        <v>3</v>
      </c>
      <c r="L9" s="7">
        <v>0</v>
      </c>
      <c r="M9" s="7">
        <v>0</v>
      </c>
      <c r="N9" s="7">
        <v>0</v>
      </c>
      <c r="O9" s="7">
        <v>3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22:37" ht="5.25" customHeight="1"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2.75">
      <c r="A11" t="s">
        <v>157</v>
      </c>
      <c r="F11" s="7" t="s">
        <v>158</v>
      </c>
      <c r="G11" s="7" t="s">
        <v>158</v>
      </c>
      <c r="H11" s="7" t="s">
        <v>158</v>
      </c>
      <c r="I11" s="7" t="s">
        <v>158</v>
      </c>
      <c r="J11" s="7" t="s">
        <v>158</v>
      </c>
      <c r="K11" s="7" t="s">
        <v>158</v>
      </c>
      <c r="L11" s="7" t="s">
        <v>158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ht="23.25" customHeight="1"/>
    <row r="13" spans="1:50" ht="18.75">
      <c r="A13" s="277" t="s">
        <v>59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 ht="12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3:24" ht="12.75">
      <c r="M15" s="286" t="s">
        <v>579</v>
      </c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</row>
    <row r="16" spans="1:50" s="4" customFormat="1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283" t="s">
        <v>449</v>
      </c>
      <c r="AH16" s="283"/>
      <c r="AI16" s="283"/>
      <c r="AJ16" s="283"/>
      <c r="AK16" s="283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</row>
    <row r="17" spans="1:50" s="4" customFormat="1" ht="15" customHeight="1">
      <c r="A17" s="289" t="s">
        <v>450</v>
      </c>
      <c r="B17" s="289"/>
      <c r="C17" s="290" t="s">
        <v>162</v>
      </c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3" t="s">
        <v>451</v>
      </c>
      <c r="V17" s="294"/>
      <c r="W17" s="299" t="s">
        <v>1</v>
      </c>
      <c r="X17" s="299"/>
      <c r="Y17" s="299"/>
      <c r="Z17" s="300" t="s">
        <v>319</v>
      </c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301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</row>
    <row r="18" spans="1:50" s="4" customFormat="1" ht="12.75">
      <c r="A18" s="289"/>
      <c r="B18" s="289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5"/>
      <c r="V18" s="296"/>
      <c r="W18" s="299"/>
      <c r="X18" s="299"/>
      <c r="Y18" s="299"/>
      <c r="Z18" s="299" t="s">
        <v>320</v>
      </c>
      <c r="AA18" s="299"/>
      <c r="AB18" s="299"/>
      <c r="AC18" s="299"/>
      <c r="AD18" s="299"/>
      <c r="AE18" s="299"/>
      <c r="AF18" s="299" t="s">
        <v>55</v>
      </c>
      <c r="AG18" s="299"/>
      <c r="AH18" s="299"/>
      <c r="AI18" s="299"/>
      <c r="AJ18" s="299"/>
      <c r="AK18" s="299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</row>
    <row r="19" spans="1:50" s="4" customFormat="1" ht="12.75">
      <c r="A19" s="289"/>
      <c r="B19" s="289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7"/>
      <c r="V19" s="298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</row>
    <row r="20" spans="1:50" s="4" customFormat="1" ht="12.75">
      <c r="A20" s="302">
        <v>1</v>
      </c>
      <c r="B20" s="302"/>
      <c r="C20" s="303">
        <v>2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4">
        <v>3</v>
      </c>
      <c r="V20" s="305"/>
      <c r="W20" s="302">
        <v>4</v>
      </c>
      <c r="X20" s="302"/>
      <c r="Y20" s="302"/>
      <c r="Z20" s="302">
        <v>5</v>
      </c>
      <c r="AA20" s="302"/>
      <c r="AB20" s="302"/>
      <c r="AC20" s="302"/>
      <c r="AD20" s="302"/>
      <c r="AE20" s="302"/>
      <c r="AF20" s="302">
        <v>6</v>
      </c>
      <c r="AG20" s="302"/>
      <c r="AH20" s="302"/>
      <c r="AI20" s="302"/>
      <c r="AJ20" s="302"/>
      <c r="AK20" s="302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</row>
    <row r="21" spans="1:50" s="4" customFormat="1" ht="30.75" customHeight="1">
      <c r="A21" s="306" t="s">
        <v>452</v>
      </c>
      <c r="B21" s="307"/>
      <c r="C21" s="308" t="s">
        <v>453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10"/>
      <c r="U21" s="311" t="s">
        <v>57</v>
      </c>
      <c r="V21" s="312"/>
      <c r="W21" s="311">
        <v>301</v>
      </c>
      <c r="X21" s="313"/>
      <c r="Y21" s="312"/>
      <c r="Z21" s="314">
        <v>10922</v>
      </c>
      <c r="AA21" s="314"/>
      <c r="AB21" s="314"/>
      <c r="AC21" s="314"/>
      <c r="AD21" s="314"/>
      <c r="AE21" s="314"/>
      <c r="AF21" s="315">
        <v>5647</v>
      </c>
      <c r="AG21" s="315"/>
      <c r="AH21" s="315"/>
      <c r="AI21" s="315"/>
      <c r="AJ21" s="315"/>
      <c r="AK21" s="315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</row>
    <row r="22" spans="1:50" s="4" customFormat="1" ht="12.75">
      <c r="A22" s="307" t="s">
        <v>60</v>
      </c>
      <c r="B22" s="307"/>
      <c r="C22" s="309" t="s">
        <v>454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16" t="s">
        <v>58</v>
      </c>
      <c r="V22" s="317"/>
      <c r="W22" s="307">
        <v>302</v>
      </c>
      <c r="X22" s="307"/>
      <c r="Y22" s="307"/>
      <c r="Z22" s="314">
        <v>2399</v>
      </c>
      <c r="AA22" s="314"/>
      <c r="AB22" s="314"/>
      <c r="AC22" s="314"/>
      <c r="AD22" s="314"/>
      <c r="AE22" s="314"/>
      <c r="AF22" s="315">
        <v>1213</v>
      </c>
      <c r="AG22" s="315"/>
      <c r="AH22" s="315"/>
      <c r="AI22" s="315"/>
      <c r="AJ22" s="315"/>
      <c r="AK22" s="315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</row>
    <row r="23" spans="1:50" s="4" customFormat="1" ht="12.75">
      <c r="A23" s="307" t="s">
        <v>61</v>
      </c>
      <c r="B23" s="307"/>
      <c r="C23" s="309" t="s">
        <v>455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16" t="s">
        <v>57</v>
      </c>
      <c r="V23" s="317"/>
      <c r="W23" s="307">
        <v>303</v>
      </c>
      <c r="X23" s="307"/>
      <c r="Y23" s="307"/>
      <c r="Z23" s="314">
        <v>133</v>
      </c>
      <c r="AA23" s="314"/>
      <c r="AB23" s="314"/>
      <c r="AC23" s="314"/>
      <c r="AD23" s="314"/>
      <c r="AE23" s="314"/>
      <c r="AF23" s="315">
        <v>262</v>
      </c>
      <c r="AG23" s="315"/>
      <c r="AH23" s="315"/>
      <c r="AI23" s="315"/>
      <c r="AJ23" s="315"/>
      <c r="AK23" s="315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</row>
    <row r="24" spans="1:50" s="4" customFormat="1" ht="12.75">
      <c r="A24" s="307" t="s">
        <v>62</v>
      </c>
      <c r="B24" s="307"/>
      <c r="C24" s="309" t="s">
        <v>456</v>
      </c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16" t="s">
        <v>58</v>
      </c>
      <c r="V24" s="317"/>
      <c r="W24" s="307">
        <v>304</v>
      </c>
      <c r="X24" s="307"/>
      <c r="Y24" s="307"/>
      <c r="Z24" s="314">
        <v>7061</v>
      </c>
      <c r="AA24" s="314"/>
      <c r="AB24" s="314"/>
      <c r="AC24" s="314"/>
      <c r="AD24" s="314"/>
      <c r="AE24" s="314"/>
      <c r="AF24" s="315">
        <v>3536</v>
      </c>
      <c r="AG24" s="315"/>
      <c r="AH24" s="315"/>
      <c r="AI24" s="315"/>
      <c r="AJ24" s="315"/>
      <c r="AK24" s="315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</row>
    <row r="25" spans="1:50" s="4" customFormat="1" ht="12.75">
      <c r="A25" s="307" t="s">
        <v>63</v>
      </c>
      <c r="B25" s="307"/>
      <c r="C25" s="309" t="s">
        <v>457</v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16" t="s">
        <v>58</v>
      </c>
      <c r="V25" s="317"/>
      <c r="W25" s="307">
        <v>305</v>
      </c>
      <c r="X25" s="307"/>
      <c r="Y25" s="307"/>
      <c r="Z25" s="314">
        <v>0</v>
      </c>
      <c r="AA25" s="314"/>
      <c r="AB25" s="314"/>
      <c r="AC25" s="314"/>
      <c r="AD25" s="314"/>
      <c r="AE25" s="314"/>
      <c r="AF25" s="315">
        <v>0</v>
      </c>
      <c r="AG25" s="315"/>
      <c r="AH25" s="315"/>
      <c r="AI25" s="315"/>
      <c r="AJ25" s="315"/>
      <c r="AK25" s="315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</row>
    <row r="26" spans="1:50" s="4" customFormat="1" ht="12.75">
      <c r="A26" s="307" t="s">
        <v>64</v>
      </c>
      <c r="B26" s="307"/>
      <c r="C26" s="309" t="s">
        <v>458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16" t="s">
        <v>459</v>
      </c>
      <c r="V26" s="317"/>
      <c r="W26" s="307">
        <v>306</v>
      </c>
      <c r="X26" s="307"/>
      <c r="Y26" s="307"/>
      <c r="Z26" s="314">
        <v>-2730</v>
      </c>
      <c r="AA26" s="314"/>
      <c r="AB26" s="314"/>
      <c r="AC26" s="314"/>
      <c r="AD26" s="314"/>
      <c r="AE26" s="314"/>
      <c r="AF26" s="315">
        <v>0</v>
      </c>
      <c r="AG26" s="315"/>
      <c r="AH26" s="315"/>
      <c r="AI26" s="315"/>
      <c r="AJ26" s="315"/>
      <c r="AK26" s="315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</row>
    <row r="27" spans="1:50" s="4" customFormat="1" ht="12.75">
      <c r="A27" s="307"/>
      <c r="B27" s="307"/>
      <c r="C27" s="309" t="s">
        <v>460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16"/>
      <c r="V27" s="317"/>
      <c r="W27" s="307">
        <v>307</v>
      </c>
      <c r="X27" s="307"/>
      <c r="Y27" s="307"/>
      <c r="Z27" s="314">
        <f>Z21-Z22+Z23-Z24-Z25+Z26</f>
        <v>-1135</v>
      </c>
      <c r="AA27" s="314"/>
      <c r="AB27" s="314"/>
      <c r="AC27" s="314"/>
      <c r="AD27" s="314"/>
      <c r="AE27" s="314"/>
      <c r="AF27" s="315">
        <f>AF21-AF22+AF23-AF24-AF25+AF26</f>
        <v>1160</v>
      </c>
      <c r="AG27" s="315"/>
      <c r="AH27" s="315"/>
      <c r="AI27" s="315"/>
      <c r="AJ27" s="315"/>
      <c r="AK27" s="315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</row>
    <row r="28" spans="1:50" s="4" customFormat="1" ht="12.75">
      <c r="A28" s="307" t="s">
        <v>65</v>
      </c>
      <c r="B28" s="307"/>
      <c r="C28" s="309" t="s">
        <v>461</v>
      </c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16" t="s">
        <v>459</v>
      </c>
      <c r="V28" s="317"/>
      <c r="W28" s="307">
        <v>308</v>
      </c>
      <c r="X28" s="307"/>
      <c r="Y28" s="307"/>
      <c r="Z28" s="314">
        <v>-35380</v>
      </c>
      <c r="AA28" s="314"/>
      <c r="AB28" s="314"/>
      <c r="AC28" s="314"/>
      <c r="AD28" s="314"/>
      <c r="AE28" s="314"/>
      <c r="AF28" s="315">
        <v>-33627</v>
      </c>
      <c r="AG28" s="315"/>
      <c r="AH28" s="315"/>
      <c r="AI28" s="315"/>
      <c r="AJ28" s="315"/>
      <c r="AK28" s="315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</row>
    <row r="29" spans="1:50" s="4" customFormat="1" ht="18.75" customHeight="1">
      <c r="A29" s="307" t="s">
        <v>66</v>
      </c>
      <c r="B29" s="307"/>
      <c r="C29" s="318" t="s">
        <v>462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16" t="s">
        <v>459</v>
      </c>
      <c r="V29" s="317"/>
      <c r="W29" s="307">
        <v>309</v>
      </c>
      <c r="X29" s="307"/>
      <c r="Y29" s="307"/>
      <c r="Z29" s="314">
        <v>0</v>
      </c>
      <c r="AA29" s="314"/>
      <c r="AB29" s="314"/>
      <c r="AC29" s="314"/>
      <c r="AD29" s="314"/>
      <c r="AE29" s="314"/>
      <c r="AF29" s="315">
        <v>-128</v>
      </c>
      <c r="AG29" s="315"/>
      <c r="AH29" s="315"/>
      <c r="AI29" s="315"/>
      <c r="AJ29" s="315"/>
      <c r="AK29" s="315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</row>
    <row r="30" spans="1:50" s="4" customFormat="1" ht="12.75">
      <c r="A30" s="307" t="s">
        <v>67</v>
      </c>
      <c r="B30" s="307"/>
      <c r="C30" s="309" t="s">
        <v>463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16" t="s">
        <v>459</v>
      </c>
      <c r="V30" s="317"/>
      <c r="W30" s="307">
        <v>310</v>
      </c>
      <c r="X30" s="307"/>
      <c r="Y30" s="307"/>
      <c r="Z30" s="314">
        <v>15066</v>
      </c>
      <c r="AA30" s="314"/>
      <c r="AB30" s="314"/>
      <c r="AC30" s="314"/>
      <c r="AD30" s="314"/>
      <c r="AE30" s="314"/>
      <c r="AF30" s="315">
        <v>3494</v>
      </c>
      <c r="AG30" s="315"/>
      <c r="AH30" s="315"/>
      <c r="AI30" s="315"/>
      <c r="AJ30" s="315"/>
      <c r="AK30" s="315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</row>
    <row r="31" spans="1:50" s="4" customFormat="1" ht="12.75">
      <c r="A31" s="307" t="s">
        <v>68</v>
      </c>
      <c r="B31" s="307"/>
      <c r="C31" s="309" t="s">
        <v>464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16" t="s">
        <v>58</v>
      </c>
      <c r="V31" s="317"/>
      <c r="W31" s="307">
        <v>311</v>
      </c>
      <c r="X31" s="307"/>
      <c r="Y31" s="307"/>
      <c r="Z31" s="314">
        <v>0</v>
      </c>
      <c r="AA31" s="314"/>
      <c r="AB31" s="314"/>
      <c r="AC31" s="314"/>
      <c r="AD31" s="314"/>
      <c r="AE31" s="314"/>
      <c r="AF31" s="315">
        <v>28</v>
      </c>
      <c r="AG31" s="315"/>
      <c r="AH31" s="315"/>
      <c r="AI31" s="315"/>
      <c r="AJ31" s="315"/>
      <c r="AK31" s="315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</row>
    <row r="32" spans="1:50" s="4" customFormat="1" ht="12.75">
      <c r="A32" s="319" t="s">
        <v>131</v>
      </c>
      <c r="B32" s="319"/>
      <c r="C32" s="320" t="s">
        <v>465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1" t="s">
        <v>459</v>
      </c>
      <c r="V32" s="322"/>
      <c r="W32" s="319">
        <v>312</v>
      </c>
      <c r="X32" s="319"/>
      <c r="Y32" s="319"/>
      <c r="Z32" s="323">
        <f>Z27+Z28+Z29+Z30-Z31</f>
        <v>-21449</v>
      </c>
      <c r="AA32" s="323"/>
      <c r="AB32" s="323"/>
      <c r="AC32" s="323"/>
      <c r="AD32" s="323"/>
      <c r="AE32" s="323"/>
      <c r="AF32" s="194">
        <f>AF27+AF28+AF29+AF30-AF31</f>
        <v>-29129</v>
      </c>
      <c r="AG32" s="194"/>
      <c r="AH32" s="194"/>
      <c r="AI32" s="194"/>
      <c r="AJ32" s="194"/>
      <c r="AK32" s="194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</row>
    <row r="33" spans="1:50" s="4" customFormat="1" ht="30" customHeight="1">
      <c r="A33" s="306" t="s">
        <v>466</v>
      </c>
      <c r="B33" s="307"/>
      <c r="C33" s="318" t="s">
        <v>467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11" t="s">
        <v>459</v>
      </c>
      <c r="V33" s="312"/>
      <c r="W33" s="311">
        <v>313</v>
      </c>
      <c r="X33" s="313"/>
      <c r="Y33" s="312"/>
      <c r="Z33" s="314">
        <v>0</v>
      </c>
      <c r="AA33" s="314"/>
      <c r="AB33" s="314"/>
      <c r="AC33" s="314"/>
      <c r="AD33" s="314"/>
      <c r="AE33" s="314"/>
      <c r="AF33" s="315">
        <v>0</v>
      </c>
      <c r="AG33" s="315"/>
      <c r="AH33" s="315"/>
      <c r="AI33" s="315"/>
      <c r="AJ33" s="315"/>
      <c r="AK33" s="315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</row>
    <row r="34" spans="1:50" s="4" customFormat="1" ht="14.25" customHeight="1">
      <c r="A34" s="307" t="s">
        <v>69</v>
      </c>
      <c r="B34" s="307"/>
      <c r="C34" s="309" t="s">
        <v>468</v>
      </c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16" t="s">
        <v>57</v>
      </c>
      <c r="V34" s="317"/>
      <c r="W34" s="307">
        <v>314</v>
      </c>
      <c r="X34" s="307"/>
      <c r="Y34" s="307"/>
      <c r="Z34" s="314">
        <v>0</v>
      </c>
      <c r="AA34" s="314"/>
      <c r="AB34" s="314"/>
      <c r="AC34" s="314"/>
      <c r="AD34" s="314"/>
      <c r="AE34" s="314"/>
      <c r="AF34" s="315">
        <v>0</v>
      </c>
      <c r="AG34" s="315"/>
      <c r="AH34" s="315"/>
      <c r="AI34" s="315"/>
      <c r="AJ34" s="315"/>
      <c r="AK34" s="315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</row>
    <row r="35" spans="1:50" s="4" customFormat="1" ht="13.5" customHeight="1">
      <c r="A35" s="307" t="s">
        <v>70</v>
      </c>
      <c r="B35" s="307"/>
      <c r="C35" s="309" t="s">
        <v>469</v>
      </c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16" t="s">
        <v>57</v>
      </c>
      <c r="V35" s="317"/>
      <c r="W35" s="307">
        <v>315</v>
      </c>
      <c r="X35" s="307"/>
      <c r="Y35" s="307"/>
      <c r="Z35" s="314">
        <v>0</v>
      </c>
      <c r="AA35" s="314"/>
      <c r="AB35" s="314"/>
      <c r="AC35" s="314"/>
      <c r="AD35" s="314"/>
      <c r="AE35" s="314"/>
      <c r="AF35" s="315">
        <v>14</v>
      </c>
      <c r="AG35" s="315"/>
      <c r="AH35" s="315"/>
      <c r="AI35" s="315"/>
      <c r="AJ35" s="315"/>
      <c r="AK35" s="315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</row>
    <row r="36" spans="1:50" s="4" customFormat="1" ht="12.75">
      <c r="A36" s="307" t="s">
        <v>71</v>
      </c>
      <c r="B36" s="307"/>
      <c r="C36" s="309" t="s">
        <v>470</v>
      </c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16" t="s">
        <v>58</v>
      </c>
      <c r="V36" s="317"/>
      <c r="W36" s="307">
        <v>316</v>
      </c>
      <c r="X36" s="307"/>
      <c r="Y36" s="307"/>
      <c r="Z36" s="314">
        <v>5997</v>
      </c>
      <c r="AA36" s="314"/>
      <c r="AB36" s="314"/>
      <c r="AC36" s="314"/>
      <c r="AD36" s="314"/>
      <c r="AE36" s="314"/>
      <c r="AF36" s="315">
        <v>0</v>
      </c>
      <c r="AG36" s="315"/>
      <c r="AH36" s="315"/>
      <c r="AI36" s="315"/>
      <c r="AJ36" s="315"/>
      <c r="AK36" s="315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</row>
    <row r="37" spans="1:50" s="4" customFormat="1" ht="12.75">
      <c r="A37" s="307" t="s">
        <v>72</v>
      </c>
      <c r="B37" s="307"/>
      <c r="C37" s="309" t="s">
        <v>471</v>
      </c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16" t="s">
        <v>57</v>
      </c>
      <c r="V37" s="317"/>
      <c r="W37" s="307">
        <v>317</v>
      </c>
      <c r="X37" s="307"/>
      <c r="Y37" s="307"/>
      <c r="Z37" s="314">
        <v>0</v>
      </c>
      <c r="AA37" s="314"/>
      <c r="AB37" s="314"/>
      <c r="AC37" s="314"/>
      <c r="AD37" s="314"/>
      <c r="AE37" s="314"/>
      <c r="AF37" s="315">
        <v>9000</v>
      </c>
      <c r="AG37" s="315"/>
      <c r="AH37" s="315"/>
      <c r="AI37" s="315"/>
      <c r="AJ37" s="315"/>
      <c r="AK37" s="315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</row>
    <row r="38" spans="1:50" s="4" customFormat="1" ht="12.75">
      <c r="A38" s="307" t="s">
        <v>73</v>
      </c>
      <c r="B38" s="307"/>
      <c r="C38" s="309" t="s">
        <v>472</v>
      </c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16" t="s">
        <v>459</v>
      </c>
      <c r="V38" s="317"/>
      <c r="W38" s="307">
        <v>318</v>
      </c>
      <c r="X38" s="307"/>
      <c r="Y38" s="307"/>
      <c r="Z38" s="314">
        <v>-401</v>
      </c>
      <c r="AA38" s="314"/>
      <c r="AB38" s="314"/>
      <c r="AC38" s="314"/>
      <c r="AD38" s="314"/>
      <c r="AE38" s="314"/>
      <c r="AF38" s="315">
        <v>-12</v>
      </c>
      <c r="AG38" s="315"/>
      <c r="AH38" s="315"/>
      <c r="AI38" s="315"/>
      <c r="AJ38" s="315"/>
      <c r="AK38" s="315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</row>
    <row r="39" spans="1:50" s="4" customFormat="1" ht="12.75">
      <c r="A39" s="307" t="s">
        <v>74</v>
      </c>
      <c r="B39" s="307"/>
      <c r="C39" s="309" t="s">
        <v>473</v>
      </c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16" t="s">
        <v>459</v>
      </c>
      <c r="V39" s="317"/>
      <c r="W39" s="307">
        <v>319</v>
      </c>
      <c r="X39" s="307"/>
      <c r="Y39" s="307"/>
      <c r="Z39" s="314">
        <v>-180</v>
      </c>
      <c r="AA39" s="314"/>
      <c r="AB39" s="314"/>
      <c r="AC39" s="314"/>
      <c r="AD39" s="314"/>
      <c r="AE39" s="314"/>
      <c r="AF39" s="315">
        <v>-480</v>
      </c>
      <c r="AG39" s="315"/>
      <c r="AH39" s="315"/>
      <c r="AI39" s="315"/>
      <c r="AJ39" s="315"/>
      <c r="AK39" s="315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</row>
    <row r="40" spans="1:50" s="4" customFormat="1" ht="12.75">
      <c r="A40" s="307" t="s">
        <v>75</v>
      </c>
      <c r="B40" s="307"/>
      <c r="C40" s="309" t="s">
        <v>474</v>
      </c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16" t="s">
        <v>459</v>
      </c>
      <c r="V40" s="317"/>
      <c r="W40" s="307">
        <v>320</v>
      </c>
      <c r="X40" s="307"/>
      <c r="Y40" s="307"/>
      <c r="Z40" s="314">
        <v>0</v>
      </c>
      <c r="AA40" s="314"/>
      <c r="AB40" s="314"/>
      <c r="AC40" s="314"/>
      <c r="AD40" s="314"/>
      <c r="AE40" s="314"/>
      <c r="AF40" s="315">
        <v>0</v>
      </c>
      <c r="AG40" s="315"/>
      <c r="AH40" s="315"/>
      <c r="AI40" s="315"/>
      <c r="AJ40" s="315"/>
      <c r="AK40" s="315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</row>
    <row r="41" spans="1:50" s="4" customFormat="1" ht="12.75">
      <c r="A41" s="307" t="s">
        <v>76</v>
      </c>
      <c r="B41" s="307"/>
      <c r="C41" s="309" t="s">
        <v>475</v>
      </c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16" t="s">
        <v>459</v>
      </c>
      <c r="V41" s="317"/>
      <c r="W41" s="307">
        <v>321</v>
      </c>
      <c r="X41" s="307"/>
      <c r="Y41" s="307"/>
      <c r="Z41" s="314">
        <v>0</v>
      </c>
      <c r="AA41" s="314"/>
      <c r="AB41" s="314"/>
      <c r="AC41" s="314"/>
      <c r="AD41" s="314"/>
      <c r="AE41" s="314"/>
      <c r="AF41" s="315">
        <v>0</v>
      </c>
      <c r="AG41" s="315"/>
      <c r="AH41" s="315"/>
      <c r="AI41" s="315"/>
      <c r="AJ41" s="315"/>
      <c r="AK41" s="315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</row>
    <row r="42" spans="1:50" s="4" customFormat="1" ht="12.75">
      <c r="A42" s="307" t="s">
        <v>77</v>
      </c>
      <c r="B42" s="307"/>
      <c r="C42" s="309" t="s">
        <v>476</v>
      </c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16" t="s">
        <v>459</v>
      </c>
      <c r="V42" s="317"/>
      <c r="W42" s="307">
        <v>322</v>
      </c>
      <c r="X42" s="307"/>
      <c r="Y42" s="307"/>
      <c r="Z42" s="314">
        <v>0</v>
      </c>
      <c r="AA42" s="314"/>
      <c r="AB42" s="314"/>
      <c r="AC42" s="314"/>
      <c r="AD42" s="314"/>
      <c r="AE42" s="314"/>
      <c r="AF42" s="315">
        <v>0</v>
      </c>
      <c r="AG42" s="315"/>
      <c r="AH42" s="315"/>
      <c r="AI42" s="315"/>
      <c r="AJ42" s="315"/>
      <c r="AK42" s="315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</row>
    <row r="43" spans="1:50" s="4" customFormat="1" ht="12.75">
      <c r="A43" s="307" t="s">
        <v>78</v>
      </c>
      <c r="B43" s="307"/>
      <c r="C43" s="309" t="s">
        <v>477</v>
      </c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16" t="s">
        <v>459</v>
      </c>
      <c r="V43" s="317"/>
      <c r="W43" s="307">
        <v>323</v>
      </c>
      <c r="X43" s="307"/>
      <c r="Y43" s="307"/>
      <c r="Z43" s="314">
        <v>0</v>
      </c>
      <c r="AA43" s="314"/>
      <c r="AB43" s="314"/>
      <c r="AC43" s="314"/>
      <c r="AD43" s="314"/>
      <c r="AE43" s="314"/>
      <c r="AF43" s="315">
        <v>0</v>
      </c>
      <c r="AG43" s="315"/>
      <c r="AH43" s="315"/>
      <c r="AI43" s="315"/>
      <c r="AJ43" s="315"/>
      <c r="AK43" s="315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</row>
    <row r="44" spans="1:50" s="4" customFormat="1" ht="12.75">
      <c r="A44" s="307" t="s">
        <v>79</v>
      </c>
      <c r="B44" s="307"/>
      <c r="C44" s="309" t="s">
        <v>478</v>
      </c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16" t="s">
        <v>459</v>
      </c>
      <c r="V44" s="317"/>
      <c r="W44" s="307">
        <v>324</v>
      </c>
      <c r="X44" s="307"/>
      <c r="Y44" s="307"/>
      <c r="Z44" s="314">
        <v>0</v>
      </c>
      <c r="AA44" s="314"/>
      <c r="AB44" s="314"/>
      <c r="AC44" s="314"/>
      <c r="AD44" s="314"/>
      <c r="AE44" s="314"/>
      <c r="AF44" s="315">
        <v>757</v>
      </c>
      <c r="AG44" s="315"/>
      <c r="AH44" s="315"/>
      <c r="AI44" s="315"/>
      <c r="AJ44" s="315"/>
      <c r="AK44" s="315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</row>
    <row r="45" spans="1:50" s="4" customFormat="1" ht="12.75">
      <c r="A45" s="307" t="s">
        <v>80</v>
      </c>
      <c r="B45" s="307"/>
      <c r="C45" s="309" t="s">
        <v>479</v>
      </c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16" t="s">
        <v>58</v>
      </c>
      <c r="V45" s="317"/>
      <c r="W45" s="307">
        <v>325</v>
      </c>
      <c r="X45" s="307"/>
      <c r="Y45" s="307"/>
      <c r="Z45" s="314">
        <v>0</v>
      </c>
      <c r="AA45" s="314"/>
      <c r="AB45" s="314"/>
      <c r="AC45" s="314"/>
      <c r="AD45" s="314"/>
      <c r="AE45" s="314"/>
      <c r="AF45" s="315">
        <v>0</v>
      </c>
      <c r="AG45" s="315"/>
      <c r="AH45" s="315"/>
      <c r="AI45" s="315"/>
      <c r="AJ45" s="315"/>
      <c r="AK45" s="315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</row>
    <row r="46" spans="1:50" s="4" customFormat="1" ht="12.75">
      <c r="A46" s="307" t="s">
        <v>81</v>
      </c>
      <c r="B46" s="307"/>
      <c r="C46" s="309" t="s">
        <v>458</v>
      </c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16" t="s">
        <v>459</v>
      </c>
      <c r="V46" s="317"/>
      <c r="W46" s="307">
        <v>326</v>
      </c>
      <c r="X46" s="307"/>
      <c r="Y46" s="307"/>
      <c r="Z46" s="314">
        <v>0</v>
      </c>
      <c r="AA46" s="314"/>
      <c r="AB46" s="314"/>
      <c r="AC46" s="314"/>
      <c r="AD46" s="314"/>
      <c r="AE46" s="314"/>
      <c r="AF46" s="315">
        <v>0</v>
      </c>
      <c r="AG46" s="315"/>
      <c r="AH46" s="315"/>
      <c r="AI46" s="315"/>
      <c r="AJ46" s="315"/>
      <c r="AK46" s="315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</row>
    <row r="47" spans="1:50" s="4" customFormat="1" ht="12.75">
      <c r="A47" s="319" t="s">
        <v>480</v>
      </c>
      <c r="B47" s="319"/>
      <c r="C47" s="320" t="s">
        <v>481</v>
      </c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16" t="s">
        <v>459</v>
      </c>
      <c r="V47" s="317"/>
      <c r="W47" s="307">
        <v>327</v>
      </c>
      <c r="X47" s="307"/>
      <c r="Y47" s="307"/>
      <c r="Z47" s="323">
        <f>+Z33+Z34+Z35-Z36+Z37+Z38+Z39+Z40+Z41+Z42+Z43+Z44-Z45+Z46</f>
        <v>-6578</v>
      </c>
      <c r="AA47" s="323"/>
      <c r="AB47" s="323"/>
      <c r="AC47" s="323"/>
      <c r="AD47" s="323"/>
      <c r="AE47" s="323"/>
      <c r="AF47" s="194">
        <f>+AF33+AF34+AF35-AF36+AF37+AF38+AF39+AF40+AF41+AF42+AF43+AF44-AF45+AF46</f>
        <v>9279</v>
      </c>
      <c r="AG47" s="194"/>
      <c r="AH47" s="194"/>
      <c r="AI47" s="194"/>
      <c r="AJ47" s="194"/>
      <c r="AK47" s="194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</row>
    <row r="48" spans="1:50" s="4" customFormat="1" ht="26.25" customHeight="1">
      <c r="A48" s="306" t="s">
        <v>482</v>
      </c>
      <c r="B48" s="307"/>
      <c r="C48" s="324" t="s">
        <v>483</v>
      </c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6"/>
      <c r="U48" s="311" t="s">
        <v>57</v>
      </c>
      <c r="V48" s="312"/>
      <c r="W48" s="311">
        <v>328</v>
      </c>
      <c r="X48" s="313"/>
      <c r="Y48" s="312"/>
      <c r="Z48" s="314"/>
      <c r="AA48" s="314"/>
      <c r="AB48" s="314"/>
      <c r="AC48" s="314"/>
      <c r="AD48" s="314"/>
      <c r="AE48" s="314"/>
      <c r="AF48" s="315"/>
      <c r="AG48" s="315"/>
      <c r="AH48" s="315"/>
      <c r="AI48" s="315"/>
      <c r="AJ48" s="315"/>
      <c r="AK48" s="315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</row>
    <row r="49" spans="1:50" s="4" customFormat="1" ht="12.75">
      <c r="A49" s="307" t="s">
        <v>82</v>
      </c>
      <c r="B49" s="307"/>
      <c r="C49" s="309" t="s">
        <v>484</v>
      </c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16" t="s">
        <v>58</v>
      </c>
      <c r="V49" s="317"/>
      <c r="W49" s="307">
        <v>329</v>
      </c>
      <c r="X49" s="307"/>
      <c r="Y49" s="307"/>
      <c r="Z49" s="314">
        <v>0</v>
      </c>
      <c r="AA49" s="314"/>
      <c r="AB49" s="314"/>
      <c r="AC49" s="314"/>
      <c r="AD49" s="314"/>
      <c r="AE49" s="314"/>
      <c r="AF49" s="315">
        <v>0</v>
      </c>
      <c r="AG49" s="315"/>
      <c r="AH49" s="315"/>
      <c r="AI49" s="315"/>
      <c r="AJ49" s="315"/>
      <c r="AK49" s="315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</row>
    <row r="50" spans="1:50" s="4" customFormat="1" ht="12.75">
      <c r="A50" s="307" t="s">
        <v>83</v>
      </c>
      <c r="B50" s="307"/>
      <c r="C50" s="309" t="s">
        <v>485</v>
      </c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16" t="s">
        <v>58</v>
      </c>
      <c r="V50" s="317"/>
      <c r="W50" s="307">
        <v>330</v>
      </c>
      <c r="X50" s="307"/>
      <c r="Y50" s="307"/>
      <c r="Z50" s="314">
        <v>0</v>
      </c>
      <c r="AA50" s="314"/>
      <c r="AB50" s="314"/>
      <c r="AC50" s="314"/>
      <c r="AD50" s="314"/>
      <c r="AE50" s="314"/>
      <c r="AF50" s="315">
        <v>0</v>
      </c>
      <c r="AG50" s="315"/>
      <c r="AH50" s="315"/>
      <c r="AI50" s="315"/>
      <c r="AJ50" s="315"/>
      <c r="AK50" s="315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</row>
    <row r="51" spans="1:50" s="4" customFormat="1" ht="12.75">
      <c r="A51" s="307" t="s">
        <v>84</v>
      </c>
      <c r="B51" s="307"/>
      <c r="C51" s="309" t="s">
        <v>486</v>
      </c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16" t="s">
        <v>58</v>
      </c>
      <c r="V51" s="317"/>
      <c r="W51" s="307">
        <v>331</v>
      </c>
      <c r="X51" s="307"/>
      <c r="Y51" s="307"/>
      <c r="Z51" s="314">
        <v>0</v>
      </c>
      <c r="AA51" s="314"/>
      <c r="AB51" s="314"/>
      <c r="AC51" s="314"/>
      <c r="AD51" s="314"/>
      <c r="AE51" s="314"/>
      <c r="AF51" s="315">
        <v>0</v>
      </c>
      <c r="AG51" s="315"/>
      <c r="AH51" s="315"/>
      <c r="AI51" s="315"/>
      <c r="AJ51" s="315"/>
      <c r="AK51" s="315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</row>
    <row r="52" spans="1:50" s="4" customFormat="1" ht="12.75">
      <c r="A52" s="307" t="s">
        <v>85</v>
      </c>
      <c r="B52" s="307"/>
      <c r="C52" s="309" t="s">
        <v>487</v>
      </c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16" t="s">
        <v>57</v>
      </c>
      <c r="V52" s="317"/>
      <c r="W52" s="307">
        <v>332</v>
      </c>
      <c r="X52" s="307"/>
      <c r="Y52" s="307"/>
      <c r="Z52" s="314">
        <v>0</v>
      </c>
      <c r="AA52" s="314"/>
      <c r="AB52" s="314"/>
      <c r="AC52" s="314"/>
      <c r="AD52" s="314"/>
      <c r="AE52" s="314"/>
      <c r="AF52" s="315">
        <v>0</v>
      </c>
      <c r="AG52" s="315"/>
      <c r="AH52" s="315"/>
      <c r="AI52" s="315"/>
      <c r="AJ52" s="315"/>
      <c r="AK52" s="315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</row>
    <row r="53" spans="1:50" s="4" customFormat="1" ht="12.75">
      <c r="A53" s="307" t="s">
        <v>86</v>
      </c>
      <c r="B53" s="307"/>
      <c r="C53" s="309" t="s">
        <v>488</v>
      </c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16" t="s">
        <v>58</v>
      </c>
      <c r="V53" s="317"/>
      <c r="W53" s="307">
        <v>333</v>
      </c>
      <c r="X53" s="307"/>
      <c r="Y53" s="307"/>
      <c r="Z53" s="314">
        <v>0</v>
      </c>
      <c r="AA53" s="314"/>
      <c r="AB53" s="314"/>
      <c r="AC53" s="314"/>
      <c r="AD53" s="314"/>
      <c r="AE53" s="314"/>
      <c r="AF53" s="315">
        <v>0</v>
      </c>
      <c r="AG53" s="315"/>
      <c r="AH53" s="315"/>
      <c r="AI53" s="315"/>
      <c r="AJ53" s="315"/>
      <c r="AK53" s="315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</row>
    <row r="54" spans="1:50" s="4" customFormat="1" ht="12.75">
      <c r="A54" s="307" t="s">
        <v>87</v>
      </c>
      <c r="B54" s="307"/>
      <c r="C54" s="309" t="s">
        <v>489</v>
      </c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16" t="s">
        <v>58</v>
      </c>
      <c r="V54" s="317"/>
      <c r="W54" s="307">
        <v>334</v>
      </c>
      <c r="X54" s="307"/>
      <c r="Y54" s="307"/>
      <c r="Z54" s="314">
        <v>1</v>
      </c>
      <c r="AA54" s="314"/>
      <c r="AB54" s="314"/>
      <c r="AC54" s="314"/>
      <c r="AD54" s="314"/>
      <c r="AE54" s="314"/>
      <c r="AF54" s="315">
        <v>10</v>
      </c>
      <c r="AG54" s="315"/>
      <c r="AH54" s="315"/>
      <c r="AI54" s="315"/>
      <c r="AJ54" s="315"/>
      <c r="AK54" s="315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</row>
    <row r="55" spans="1:50" s="4" customFormat="1" ht="12.75">
      <c r="A55" s="307" t="s">
        <v>88</v>
      </c>
      <c r="B55" s="307"/>
      <c r="C55" s="309" t="s">
        <v>457</v>
      </c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16" t="s">
        <v>58</v>
      </c>
      <c r="V55" s="317"/>
      <c r="W55" s="307">
        <v>335</v>
      </c>
      <c r="X55" s="307"/>
      <c r="Y55" s="307"/>
      <c r="Z55" s="314">
        <v>0</v>
      </c>
      <c r="AA55" s="314"/>
      <c r="AB55" s="314"/>
      <c r="AC55" s="314"/>
      <c r="AD55" s="314"/>
      <c r="AE55" s="314"/>
      <c r="AF55" s="315">
        <v>0</v>
      </c>
      <c r="AG55" s="315"/>
      <c r="AH55" s="315"/>
      <c r="AI55" s="315"/>
      <c r="AJ55" s="315"/>
      <c r="AK55" s="315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</row>
    <row r="56" spans="1:50" s="4" customFormat="1" ht="12.75">
      <c r="A56" s="307" t="s">
        <v>89</v>
      </c>
      <c r="B56" s="307"/>
      <c r="C56" s="309" t="s">
        <v>458</v>
      </c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16" t="s">
        <v>459</v>
      </c>
      <c r="V56" s="317"/>
      <c r="W56" s="307">
        <v>336</v>
      </c>
      <c r="X56" s="307"/>
      <c r="Y56" s="307"/>
      <c r="Z56" s="314">
        <v>0</v>
      </c>
      <c r="AA56" s="314"/>
      <c r="AB56" s="314"/>
      <c r="AC56" s="314"/>
      <c r="AD56" s="314"/>
      <c r="AE56" s="314"/>
      <c r="AF56" s="315">
        <v>0</v>
      </c>
      <c r="AG56" s="315"/>
      <c r="AH56" s="315"/>
      <c r="AI56" s="315"/>
      <c r="AJ56" s="315"/>
      <c r="AK56" s="315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</row>
    <row r="57" spans="1:50" s="4" customFormat="1" ht="12.75">
      <c r="A57" s="319" t="s">
        <v>132</v>
      </c>
      <c r="B57" s="319"/>
      <c r="C57" s="320" t="s">
        <v>490</v>
      </c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16" t="s">
        <v>459</v>
      </c>
      <c r="V57" s="317"/>
      <c r="W57" s="307">
        <v>337</v>
      </c>
      <c r="X57" s="307"/>
      <c r="Y57" s="307"/>
      <c r="Z57" s="323">
        <v>-1</v>
      </c>
      <c r="AA57" s="323"/>
      <c r="AB57" s="323"/>
      <c r="AC57" s="323"/>
      <c r="AD57" s="323"/>
      <c r="AE57" s="323"/>
      <c r="AF57" s="194">
        <v>-10</v>
      </c>
      <c r="AG57" s="194"/>
      <c r="AH57" s="194"/>
      <c r="AI57" s="194"/>
      <c r="AJ57" s="194"/>
      <c r="AK57" s="194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</row>
    <row r="58" spans="1:50" s="4" customFormat="1" ht="12.75">
      <c r="A58" s="307">
        <v>4</v>
      </c>
      <c r="B58" s="307"/>
      <c r="C58" s="320" t="s">
        <v>491</v>
      </c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16" t="s">
        <v>459</v>
      </c>
      <c r="V58" s="317"/>
      <c r="W58" s="307">
        <v>338</v>
      </c>
      <c r="X58" s="307"/>
      <c r="Y58" s="307"/>
      <c r="Z58" s="323">
        <f>Z32+Z47+Z57</f>
        <v>-28028</v>
      </c>
      <c r="AA58" s="323"/>
      <c r="AB58" s="323"/>
      <c r="AC58" s="323"/>
      <c r="AD58" s="323"/>
      <c r="AE58" s="323"/>
      <c r="AF58" s="194">
        <f>AF32+AF47+AF57</f>
        <v>-19860</v>
      </c>
      <c r="AG58" s="194"/>
      <c r="AH58" s="194"/>
      <c r="AI58" s="194"/>
      <c r="AJ58" s="194"/>
      <c r="AK58" s="194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</row>
    <row r="59" spans="1:37" ht="12.75">
      <c r="A59" s="307">
        <v>5</v>
      </c>
      <c r="B59" s="307"/>
      <c r="C59" s="320" t="s">
        <v>492</v>
      </c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16" t="s">
        <v>459</v>
      </c>
      <c r="V59" s="317"/>
      <c r="W59" s="307">
        <v>339</v>
      </c>
      <c r="X59" s="307"/>
      <c r="Y59" s="307"/>
      <c r="Z59" s="323">
        <v>102136</v>
      </c>
      <c r="AA59" s="323"/>
      <c r="AB59" s="323"/>
      <c r="AC59" s="323"/>
      <c r="AD59" s="323"/>
      <c r="AE59" s="323"/>
      <c r="AF59" s="194">
        <v>63734</v>
      </c>
      <c r="AG59" s="194"/>
      <c r="AH59" s="194"/>
      <c r="AI59" s="194"/>
      <c r="AJ59" s="194"/>
      <c r="AK59" s="194"/>
    </row>
    <row r="60" spans="1:37" ht="12.75">
      <c r="A60" s="307">
        <v>6</v>
      </c>
      <c r="B60" s="307"/>
      <c r="C60" s="320" t="s">
        <v>493</v>
      </c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16" t="s">
        <v>459</v>
      </c>
      <c r="V60" s="317"/>
      <c r="W60" s="307">
        <v>340</v>
      </c>
      <c r="X60" s="307"/>
      <c r="Y60" s="307"/>
      <c r="Z60" s="323">
        <v>215</v>
      </c>
      <c r="AA60" s="323"/>
      <c r="AB60" s="323"/>
      <c r="AC60" s="323"/>
      <c r="AD60" s="323"/>
      <c r="AE60" s="323"/>
      <c r="AF60" s="194">
        <v>17</v>
      </c>
      <c r="AG60" s="194"/>
      <c r="AH60" s="194"/>
      <c r="AI60" s="194"/>
      <c r="AJ60" s="194"/>
      <c r="AK60" s="194"/>
    </row>
    <row r="61" spans="1:37" ht="12.75">
      <c r="A61" s="307">
        <v>7</v>
      </c>
      <c r="B61" s="307"/>
      <c r="C61" s="320" t="s">
        <v>494</v>
      </c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16" t="s">
        <v>459</v>
      </c>
      <c r="V61" s="317"/>
      <c r="W61" s="307">
        <v>341</v>
      </c>
      <c r="X61" s="307"/>
      <c r="Y61" s="307"/>
      <c r="Z61" s="323">
        <f>Z58+Z59+Z60</f>
        <v>74323</v>
      </c>
      <c r="AA61" s="323"/>
      <c r="AB61" s="323"/>
      <c r="AC61" s="323"/>
      <c r="AD61" s="323"/>
      <c r="AE61" s="323"/>
      <c r="AF61" s="194">
        <f>AF58+AF59+AF60</f>
        <v>43891</v>
      </c>
      <c r="AG61" s="194"/>
      <c r="AH61" s="194"/>
      <c r="AI61" s="194"/>
      <c r="AJ61" s="194"/>
      <c r="AK61" s="194"/>
    </row>
    <row r="62" spans="1:37" ht="12.75">
      <c r="A62" s="327" t="s">
        <v>495</v>
      </c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</row>
    <row r="63" spans="1:37" ht="13.5" customHeight="1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</row>
    <row r="64" spans="1:37" ht="15" customHeight="1">
      <c r="A64" s="6" t="s">
        <v>53</v>
      </c>
      <c r="B64" s="329" t="s">
        <v>120</v>
      </c>
      <c r="C64" s="330"/>
      <c r="D64" s="330"/>
      <c r="E64" s="330"/>
      <c r="F64" s="330"/>
      <c r="G64" s="330"/>
      <c r="H64" s="330"/>
      <c r="I64" s="47"/>
      <c r="J64" s="47"/>
      <c r="K64" s="47"/>
      <c r="L64" s="47" t="s">
        <v>428</v>
      </c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AB64" s="237" t="s">
        <v>313</v>
      </c>
      <c r="AC64" s="237"/>
      <c r="AD64" s="237"/>
      <c r="AE64" s="237"/>
      <c r="AF64" s="237"/>
      <c r="AG64" s="237"/>
      <c r="AH64" s="237"/>
      <c r="AI64" s="237"/>
      <c r="AJ64" s="237"/>
      <c r="AK64" s="237"/>
    </row>
    <row r="65" spans="1:37" ht="15" customHeight="1">
      <c r="A65" s="6"/>
      <c r="B65" s="99"/>
      <c r="C65" s="99"/>
      <c r="D65" s="99"/>
      <c r="E65" s="99"/>
      <c r="F65" s="99"/>
      <c r="G65" s="99"/>
      <c r="H65" s="99"/>
      <c r="I65" s="47"/>
      <c r="J65" s="47"/>
      <c r="K65" s="47"/>
      <c r="L65" s="103"/>
      <c r="M65" s="103"/>
      <c r="N65" s="103"/>
      <c r="O65" s="103"/>
      <c r="P65" s="103"/>
      <c r="Q65" s="103"/>
      <c r="R65" s="103"/>
      <c r="S65" s="103"/>
      <c r="T65" s="104"/>
      <c r="U65" s="104"/>
      <c r="V65" s="104"/>
      <c r="W65" s="105"/>
      <c r="X65" t="s">
        <v>18</v>
      </c>
      <c r="Y65" s="47"/>
      <c r="AB65" s="10"/>
      <c r="AC65" s="12"/>
      <c r="AD65" s="12"/>
      <c r="AE65" s="12"/>
      <c r="AF65" s="12"/>
      <c r="AG65" s="12"/>
      <c r="AH65" s="12"/>
      <c r="AI65" s="12"/>
      <c r="AJ65" s="12"/>
      <c r="AK65" s="10"/>
    </row>
    <row r="66" spans="1:37" ht="16.5" customHeight="1">
      <c r="A66" s="56" t="s">
        <v>121</v>
      </c>
      <c r="B66" s="6"/>
      <c r="C66" s="106"/>
      <c r="D66" s="85" t="s">
        <v>500</v>
      </c>
      <c r="E66" s="106"/>
      <c r="F66" s="106"/>
      <c r="G66" s="106"/>
      <c r="H66" s="106"/>
      <c r="L66" s="331" t="s">
        <v>316</v>
      </c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AB66" s="332" t="s">
        <v>317</v>
      </c>
      <c r="AC66" s="332"/>
      <c r="AD66" s="332"/>
      <c r="AE66" s="332"/>
      <c r="AF66" s="332"/>
      <c r="AG66" s="332"/>
      <c r="AH66" s="332"/>
      <c r="AI66" s="332"/>
      <c r="AJ66" s="332"/>
      <c r="AK66" s="332"/>
    </row>
    <row r="67" spans="1:37" ht="15" customHeight="1">
      <c r="A67" s="6"/>
      <c r="B67" s="6"/>
      <c r="C67" s="333"/>
      <c r="D67" s="287"/>
      <c r="E67" s="287"/>
      <c r="F67" s="287"/>
      <c r="G67" s="287"/>
      <c r="H67" s="287"/>
      <c r="Q67" s="52"/>
      <c r="R67" s="334"/>
      <c r="S67" s="334"/>
      <c r="T67" s="334"/>
      <c r="U67" s="334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</row>
  </sheetData>
  <sheetProtection/>
  <mergeCells count="273">
    <mergeCell ref="A62:T62"/>
    <mergeCell ref="B64:H64"/>
    <mergeCell ref="AB64:AK64"/>
    <mergeCell ref="L66:W66"/>
    <mergeCell ref="AB66:AK66"/>
    <mergeCell ref="C67:H67"/>
    <mergeCell ref="R67:U67"/>
    <mergeCell ref="AB67:AK67"/>
    <mergeCell ref="A61:B61"/>
    <mergeCell ref="C61:T61"/>
    <mergeCell ref="U61:V61"/>
    <mergeCell ref="W61:Y61"/>
    <mergeCell ref="Z61:AE61"/>
    <mergeCell ref="AF61:AK61"/>
    <mergeCell ref="A60:B60"/>
    <mergeCell ref="C60:T60"/>
    <mergeCell ref="U60:V60"/>
    <mergeCell ref="W60:Y60"/>
    <mergeCell ref="Z60:AE60"/>
    <mergeCell ref="AF60:AK60"/>
    <mergeCell ref="A59:B59"/>
    <mergeCell ref="C59:T59"/>
    <mergeCell ref="U59:V59"/>
    <mergeCell ref="W59:Y59"/>
    <mergeCell ref="Z59:AE59"/>
    <mergeCell ref="AF59:AK59"/>
    <mergeCell ref="A58:B58"/>
    <mergeCell ref="C58:T58"/>
    <mergeCell ref="U58:V58"/>
    <mergeCell ref="W58:Y58"/>
    <mergeCell ref="Z58:AE58"/>
    <mergeCell ref="AF58:AK58"/>
    <mergeCell ref="A57:B57"/>
    <mergeCell ref="C57:T57"/>
    <mergeCell ref="U57:V57"/>
    <mergeCell ref="W57:Y57"/>
    <mergeCell ref="Z57:AE57"/>
    <mergeCell ref="AF57:AK57"/>
    <mergeCell ref="A56:B56"/>
    <mergeCell ref="C56:T56"/>
    <mergeCell ref="U56:V56"/>
    <mergeCell ref="W56:Y56"/>
    <mergeCell ref="Z56:AE56"/>
    <mergeCell ref="AF56:AK56"/>
    <mergeCell ref="A55:B55"/>
    <mergeCell ref="C55:T55"/>
    <mergeCell ref="U55:V55"/>
    <mergeCell ref="W55:Y55"/>
    <mergeCell ref="Z55:AE55"/>
    <mergeCell ref="AF55:AK55"/>
    <mergeCell ref="A54:B54"/>
    <mergeCell ref="C54:T54"/>
    <mergeCell ref="U54:V54"/>
    <mergeCell ref="W54:Y54"/>
    <mergeCell ref="Z54:AE54"/>
    <mergeCell ref="AF54:AK54"/>
    <mergeCell ref="A53:B53"/>
    <mergeCell ref="C53:T53"/>
    <mergeCell ref="U53:V53"/>
    <mergeCell ref="W53:Y53"/>
    <mergeCell ref="Z53:AE53"/>
    <mergeCell ref="AF53:AK53"/>
    <mergeCell ref="A52:B52"/>
    <mergeCell ref="C52:T52"/>
    <mergeCell ref="U52:V52"/>
    <mergeCell ref="W52:Y52"/>
    <mergeCell ref="Z52:AE52"/>
    <mergeCell ref="AF52:AK52"/>
    <mergeCell ref="A51:B51"/>
    <mergeCell ref="C51:T51"/>
    <mergeCell ref="U51:V51"/>
    <mergeCell ref="W51:Y51"/>
    <mergeCell ref="Z51:AE51"/>
    <mergeCell ref="AF51:AK51"/>
    <mergeCell ref="A50:B50"/>
    <mergeCell ref="C50:T50"/>
    <mergeCell ref="U50:V50"/>
    <mergeCell ref="W50:Y50"/>
    <mergeCell ref="Z50:AE50"/>
    <mergeCell ref="AF50:AK50"/>
    <mergeCell ref="A49:B49"/>
    <mergeCell ref="C49:T49"/>
    <mergeCell ref="U49:V49"/>
    <mergeCell ref="W49:Y49"/>
    <mergeCell ref="Z49:AE49"/>
    <mergeCell ref="AF49:AK49"/>
    <mergeCell ref="A48:B48"/>
    <mergeCell ref="C48:T48"/>
    <mergeCell ref="U48:V48"/>
    <mergeCell ref="W48:Y48"/>
    <mergeCell ref="Z48:AE48"/>
    <mergeCell ref="AF48:AK48"/>
    <mergeCell ref="A47:B47"/>
    <mergeCell ref="C47:T47"/>
    <mergeCell ref="U47:V47"/>
    <mergeCell ref="W47:Y47"/>
    <mergeCell ref="Z47:AE47"/>
    <mergeCell ref="AF47:AK47"/>
    <mergeCell ref="A46:B46"/>
    <mergeCell ref="C46:T46"/>
    <mergeCell ref="U46:V46"/>
    <mergeCell ref="W46:Y46"/>
    <mergeCell ref="Z46:AE46"/>
    <mergeCell ref="AF46:AK46"/>
    <mergeCell ref="A45:B45"/>
    <mergeCell ref="C45:T45"/>
    <mergeCell ref="U45:V45"/>
    <mergeCell ref="W45:Y45"/>
    <mergeCell ref="Z45:AE45"/>
    <mergeCell ref="AF45:AK45"/>
    <mergeCell ref="A44:B44"/>
    <mergeCell ref="C44:T44"/>
    <mergeCell ref="U44:V44"/>
    <mergeCell ref="W44:Y44"/>
    <mergeCell ref="Z44:AE44"/>
    <mergeCell ref="AF44:AK44"/>
    <mergeCell ref="A43:B43"/>
    <mergeCell ref="C43:T43"/>
    <mergeCell ref="U43:V43"/>
    <mergeCell ref="W43:Y43"/>
    <mergeCell ref="Z43:AE43"/>
    <mergeCell ref="AF43:AK43"/>
    <mergeCell ref="A42:B42"/>
    <mergeCell ref="C42:T42"/>
    <mergeCell ref="U42:V42"/>
    <mergeCell ref="W42:Y42"/>
    <mergeCell ref="Z42:AE42"/>
    <mergeCell ref="AF42:AK42"/>
    <mergeCell ref="A41:B41"/>
    <mergeCell ref="C41:T41"/>
    <mergeCell ref="U41:V41"/>
    <mergeCell ref="W41:Y41"/>
    <mergeCell ref="Z41:AE41"/>
    <mergeCell ref="AF41:AK41"/>
    <mergeCell ref="A40:B40"/>
    <mergeCell ref="C40:T40"/>
    <mergeCell ref="U40:V40"/>
    <mergeCell ref="W40:Y40"/>
    <mergeCell ref="Z40:AE40"/>
    <mergeCell ref="AF40:AK40"/>
    <mergeCell ref="A39:B39"/>
    <mergeCell ref="C39:T39"/>
    <mergeCell ref="U39:V39"/>
    <mergeCell ref="W39:Y39"/>
    <mergeCell ref="Z39:AE39"/>
    <mergeCell ref="AF39:AK39"/>
    <mergeCell ref="A38:B38"/>
    <mergeCell ref="C38:T38"/>
    <mergeCell ref="U38:V38"/>
    <mergeCell ref="W38:Y38"/>
    <mergeCell ref="Z38:AE38"/>
    <mergeCell ref="AF38:AK38"/>
    <mergeCell ref="A37:B37"/>
    <mergeCell ref="C37:T37"/>
    <mergeCell ref="U37:V37"/>
    <mergeCell ref="W37:Y37"/>
    <mergeCell ref="Z37:AE37"/>
    <mergeCell ref="AF37:AK37"/>
    <mergeCell ref="A36:B36"/>
    <mergeCell ref="C36:T36"/>
    <mergeCell ref="U36:V36"/>
    <mergeCell ref="W36:Y36"/>
    <mergeCell ref="Z36:AE36"/>
    <mergeCell ref="AF36:AK36"/>
    <mergeCell ref="A35:B35"/>
    <mergeCell ref="C35:T35"/>
    <mergeCell ref="U35:V35"/>
    <mergeCell ref="W35:Y35"/>
    <mergeCell ref="Z35:AE35"/>
    <mergeCell ref="AF35:AK35"/>
    <mergeCell ref="A34:B34"/>
    <mergeCell ref="C34:T34"/>
    <mergeCell ref="U34:V34"/>
    <mergeCell ref="W34:Y34"/>
    <mergeCell ref="Z34:AE34"/>
    <mergeCell ref="AF34:AK34"/>
    <mergeCell ref="A33:B33"/>
    <mergeCell ref="C33:T33"/>
    <mergeCell ref="U33:V33"/>
    <mergeCell ref="W33:Y33"/>
    <mergeCell ref="Z33:AE33"/>
    <mergeCell ref="AF33:AK33"/>
    <mergeCell ref="A32:B32"/>
    <mergeCell ref="C32:T32"/>
    <mergeCell ref="U32:V32"/>
    <mergeCell ref="W32:Y32"/>
    <mergeCell ref="Z32:AE32"/>
    <mergeCell ref="AF32:AK32"/>
    <mergeCell ref="A31:B31"/>
    <mergeCell ref="C31:T31"/>
    <mergeCell ref="U31:V31"/>
    <mergeCell ref="W31:Y31"/>
    <mergeCell ref="Z31:AE31"/>
    <mergeCell ref="AF31:AK31"/>
    <mergeCell ref="A30:B30"/>
    <mergeCell ref="C30:T30"/>
    <mergeCell ref="U30:V30"/>
    <mergeCell ref="W30:Y30"/>
    <mergeCell ref="Z30:AE30"/>
    <mergeCell ref="AF30:AK30"/>
    <mergeCell ref="A29:B29"/>
    <mergeCell ref="C29:T29"/>
    <mergeCell ref="U29:V29"/>
    <mergeCell ref="W29:Y29"/>
    <mergeCell ref="Z29:AE29"/>
    <mergeCell ref="AF29:AK29"/>
    <mergeCell ref="A28:B28"/>
    <mergeCell ref="C28:T28"/>
    <mergeCell ref="U28:V28"/>
    <mergeCell ref="W28:Y28"/>
    <mergeCell ref="Z28:AE28"/>
    <mergeCell ref="AF28:AK28"/>
    <mergeCell ref="A27:B27"/>
    <mergeCell ref="C27:T27"/>
    <mergeCell ref="U27:V27"/>
    <mergeCell ref="W27:Y27"/>
    <mergeCell ref="Z27:AE27"/>
    <mergeCell ref="AF27:AK27"/>
    <mergeCell ref="A26:B26"/>
    <mergeCell ref="C26:T26"/>
    <mergeCell ref="U26:V26"/>
    <mergeCell ref="W26:Y26"/>
    <mergeCell ref="Z26:AE26"/>
    <mergeCell ref="AF26:AK26"/>
    <mergeCell ref="A25:B25"/>
    <mergeCell ref="C25:T25"/>
    <mergeCell ref="U25:V25"/>
    <mergeCell ref="W25:Y25"/>
    <mergeCell ref="Z25:AE25"/>
    <mergeCell ref="AF25:AK25"/>
    <mergeCell ref="A24:B24"/>
    <mergeCell ref="C24:T24"/>
    <mergeCell ref="U24:V24"/>
    <mergeCell ref="W24:Y24"/>
    <mergeCell ref="Z24:AE24"/>
    <mergeCell ref="AF24:AK24"/>
    <mergeCell ref="A23:B23"/>
    <mergeCell ref="C23:T23"/>
    <mergeCell ref="U23:V23"/>
    <mergeCell ref="W23:Y23"/>
    <mergeCell ref="Z23:AE23"/>
    <mergeCell ref="AF23:AK23"/>
    <mergeCell ref="A22:B22"/>
    <mergeCell ref="C22:T22"/>
    <mergeCell ref="U22:V22"/>
    <mergeCell ref="W22:Y22"/>
    <mergeCell ref="Z22:AE22"/>
    <mergeCell ref="AF22:AK22"/>
    <mergeCell ref="A21:B21"/>
    <mergeCell ref="C21:T21"/>
    <mergeCell ref="U21:V21"/>
    <mergeCell ref="W21:Y21"/>
    <mergeCell ref="Z21:AE21"/>
    <mergeCell ref="AF21:AK21"/>
    <mergeCell ref="A20:B20"/>
    <mergeCell ref="C20:T20"/>
    <mergeCell ref="U20:V20"/>
    <mergeCell ref="W20:Y20"/>
    <mergeCell ref="Z20:AE20"/>
    <mergeCell ref="AF20:AK20"/>
    <mergeCell ref="A17:B19"/>
    <mergeCell ref="C17:T19"/>
    <mergeCell ref="U17:V19"/>
    <mergeCell ref="W17:Y19"/>
    <mergeCell ref="Z17:AK17"/>
    <mergeCell ref="Z18:AE19"/>
    <mergeCell ref="AF18:AK19"/>
    <mergeCell ref="AG16:AK16"/>
    <mergeCell ref="V1:AK1"/>
    <mergeCell ref="A13:AK13"/>
    <mergeCell ref="A14:AK14"/>
    <mergeCell ref="M15:X15"/>
    <mergeCell ref="E5:S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6"/>
  <sheetViews>
    <sheetView showGridLines="0" zoomScale="90" zoomScaleNormal="90" zoomScaleSheetLayoutView="90" workbookViewId="0" topLeftCell="A1">
      <selection activeCell="AJ6" sqref="AJ6"/>
    </sheetView>
  </sheetViews>
  <sheetFormatPr defaultColWidth="9.140625" defaultRowHeight="12.75"/>
  <cols>
    <col min="1" max="1" width="3.140625" style="56" customWidth="1"/>
    <col min="2" max="17" width="3.00390625" style="56" customWidth="1"/>
    <col min="18" max="18" width="3.140625" style="56" customWidth="1"/>
    <col min="19" max="60" width="3.00390625" style="56" customWidth="1"/>
    <col min="61" max="16384" width="9.140625" style="56" customWidth="1"/>
  </cols>
  <sheetData>
    <row r="1" spans="1:60" ht="1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V1" s="55"/>
      <c r="AW1" s="55"/>
      <c r="AX1" s="55"/>
      <c r="AY1" s="55"/>
      <c r="AZ1" s="55"/>
      <c r="BA1" s="226" t="s">
        <v>577</v>
      </c>
      <c r="BB1" s="226"/>
      <c r="BC1" s="226"/>
      <c r="BD1" s="226"/>
      <c r="BE1" s="226"/>
      <c r="BF1" s="226"/>
      <c r="BG1" s="173"/>
      <c r="BH1" s="173"/>
    </row>
    <row r="2" spans="1:60" ht="14.25">
      <c r="A2" s="57" t="s">
        <v>126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V2" s="55"/>
      <c r="AW2" s="55"/>
      <c r="AX2" s="55"/>
      <c r="AY2" s="55"/>
      <c r="AZ2" s="55"/>
      <c r="BA2" s="55"/>
      <c r="BB2" s="55"/>
      <c r="BC2" s="55"/>
      <c r="BD2" s="58"/>
      <c r="BE2" s="58"/>
      <c r="BF2" s="58"/>
      <c r="BG2" s="58"/>
      <c r="BH2" s="58"/>
    </row>
    <row r="3" spans="1:60" ht="18" customHeight="1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60" ht="14.25" customHeight="1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V4" s="174"/>
      <c r="AW4" s="174"/>
      <c r="AX4" s="472"/>
      <c r="AY4" s="472"/>
      <c r="AZ4" s="472"/>
      <c r="BA4" s="472"/>
      <c r="BB4" s="472"/>
      <c r="BC4" s="472"/>
      <c r="BD4" s="472"/>
      <c r="BE4" s="472"/>
      <c r="BF4" s="472"/>
      <c r="BG4" s="472"/>
      <c r="BH4" s="472"/>
    </row>
    <row r="5" spans="1:60" ht="15.75">
      <c r="A5" s="475" t="s">
        <v>496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G5" s="81"/>
      <c r="AH5" s="81"/>
      <c r="AI5" s="81"/>
      <c r="AJ5" s="81"/>
      <c r="AK5" s="81"/>
      <c r="AL5" s="81"/>
      <c r="AM5" s="81"/>
      <c r="AV5" s="174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</row>
    <row r="6" spans="1:60" ht="14.25">
      <c r="A6" s="469" t="s">
        <v>127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G6" s="81"/>
      <c r="AH6" s="81"/>
      <c r="AI6" s="81"/>
      <c r="AJ6" s="81"/>
      <c r="AK6" s="81"/>
      <c r="AL6" s="81"/>
      <c r="AM6" s="81"/>
      <c r="AV6" s="174"/>
      <c r="AW6" s="174"/>
      <c r="AX6" s="472"/>
      <c r="AY6" s="472"/>
      <c r="AZ6" s="472"/>
      <c r="BA6" s="472"/>
      <c r="BB6" s="472"/>
      <c r="BC6" s="472"/>
      <c r="BD6" s="472"/>
      <c r="BE6" s="472"/>
      <c r="BF6" s="472"/>
      <c r="BG6" s="472"/>
      <c r="BH6" s="472"/>
    </row>
    <row r="7" spans="1:60" ht="15">
      <c r="A7" s="471" t="s">
        <v>575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V7" s="174"/>
      <c r="AW7" s="174"/>
      <c r="AX7" s="174"/>
      <c r="AY7" s="174"/>
      <c r="AZ7" s="174"/>
      <c r="BA7" s="59"/>
      <c r="BB7" s="59"/>
      <c r="BC7" s="59"/>
      <c r="BD7" s="176"/>
      <c r="BE7" s="175"/>
      <c r="BF7" s="175"/>
      <c r="BG7" s="175"/>
      <c r="BH7" s="175"/>
    </row>
    <row r="8" spans="1:60" ht="14.25">
      <c r="A8" s="469" t="s">
        <v>128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V8" s="174"/>
      <c r="AW8" s="174"/>
      <c r="AX8" s="174"/>
      <c r="AY8" s="174"/>
      <c r="AZ8" s="174"/>
      <c r="BA8" s="472"/>
      <c r="BB8" s="472"/>
      <c r="BC8" s="472"/>
      <c r="BD8" s="472"/>
      <c r="BE8" s="472"/>
      <c r="BF8" s="472"/>
      <c r="BG8" s="472"/>
      <c r="BH8" s="472"/>
    </row>
    <row r="9" spans="1:60" ht="15">
      <c r="A9" s="473" t="s">
        <v>429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V9" s="174"/>
      <c r="AW9" s="174"/>
      <c r="AX9" s="59"/>
      <c r="AY9" s="59"/>
      <c r="AZ9" s="59"/>
      <c r="BA9" s="59"/>
      <c r="BB9" s="59"/>
      <c r="BC9" s="59"/>
      <c r="BD9" s="59"/>
      <c r="BE9" s="59"/>
      <c r="BF9" s="175"/>
      <c r="BG9" s="175"/>
      <c r="BH9" s="175"/>
    </row>
    <row r="10" spans="1:60" ht="14.25">
      <c r="A10" s="469" t="s">
        <v>56</v>
      </c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V10" s="174"/>
      <c r="AW10" s="174"/>
      <c r="AX10" s="59"/>
      <c r="AY10" s="59"/>
      <c r="AZ10" s="59"/>
      <c r="BA10" s="472"/>
      <c r="BB10" s="472"/>
      <c r="BC10" s="472"/>
      <c r="BD10" s="472"/>
      <c r="BE10" s="472"/>
      <c r="BF10" s="472"/>
      <c r="BG10" s="472"/>
      <c r="BH10" s="472"/>
    </row>
    <row r="11" spans="1:26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3" spans="1:57" ht="14.25">
      <c r="A13" s="466" t="s">
        <v>430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</row>
    <row r="14" spans="1:60" ht="23.25" customHeight="1">
      <c r="A14" s="467" t="s">
        <v>497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61"/>
      <c r="R14" s="61"/>
      <c r="S14" s="61"/>
      <c r="T14" s="55"/>
      <c r="U14" s="55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468"/>
      <c r="AH14" s="468"/>
      <c r="AI14" s="468"/>
      <c r="AJ14" s="468"/>
      <c r="AK14" s="468"/>
      <c r="AL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468"/>
    </row>
    <row r="15" spans="1:60" ht="12.75">
      <c r="A15" s="469" t="s">
        <v>19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62"/>
      <c r="R15" s="62"/>
      <c r="S15" s="62"/>
      <c r="T15" s="63"/>
      <c r="U15" s="63"/>
      <c r="V15" s="64"/>
      <c r="W15" s="469" t="s">
        <v>19</v>
      </c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64"/>
      <c r="AN15" s="64"/>
      <c r="AO15" s="64"/>
      <c r="AP15" s="64"/>
      <c r="AQ15" s="64"/>
      <c r="AR15" s="64"/>
      <c r="AS15" s="469" t="s">
        <v>19</v>
      </c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</row>
    <row r="16" spans="1:60" ht="15">
      <c r="A16" s="65" t="s">
        <v>17</v>
      </c>
      <c r="B16" s="65" t="s">
        <v>52</v>
      </c>
      <c r="C16" s="65" t="s">
        <v>16</v>
      </c>
      <c r="D16" s="65" t="s">
        <v>129</v>
      </c>
      <c r="E16" s="65" t="s">
        <v>17</v>
      </c>
      <c r="F16" s="65" t="s">
        <v>129</v>
      </c>
      <c r="G16" s="65" t="s">
        <v>129</v>
      </c>
      <c r="H16" s="65" t="s">
        <v>129</v>
      </c>
      <c r="I16" s="65" t="s">
        <v>129</v>
      </c>
      <c r="J16" s="65" t="s">
        <v>129</v>
      </c>
      <c r="K16" s="65" t="s">
        <v>129</v>
      </c>
      <c r="L16" s="65" t="s">
        <v>129</v>
      </c>
      <c r="M16" s="65" t="s">
        <v>129</v>
      </c>
      <c r="N16" s="65" t="s">
        <v>17</v>
      </c>
      <c r="O16" s="65" t="s">
        <v>36</v>
      </c>
      <c r="P16" s="65" t="s">
        <v>129</v>
      </c>
      <c r="Q16" s="66"/>
      <c r="R16" s="67"/>
      <c r="S16" s="67"/>
      <c r="T16" s="68"/>
      <c r="U16" s="68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</row>
    <row r="21" spans="1:60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1"/>
      <c r="Z21" s="71"/>
      <c r="AA21" s="71"/>
      <c r="AB21" s="71"/>
      <c r="AC21" s="71"/>
      <c r="AD21" s="71"/>
      <c r="AE21" s="71"/>
      <c r="AF21" s="71"/>
      <c r="AG21" s="71"/>
      <c r="AH21" s="70"/>
      <c r="AI21" s="70"/>
      <c r="AJ21" s="70"/>
      <c r="AK21" s="70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0"/>
      <c r="BD21" s="70"/>
      <c r="BE21" s="70"/>
      <c r="BF21" s="70"/>
      <c r="BG21" s="70"/>
      <c r="BH21" s="70"/>
    </row>
    <row r="22" spans="1:60" ht="12.7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  <c r="Z22" s="71"/>
      <c r="AA22" s="71"/>
      <c r="AB22" s="71"/>
      <c r="AC22" s="71"/>
      <c r="AD22" s="71"/>
      <c r="AE22" s="71"/>
      <c r="AF22" s="71"/>
      <c r="AG22" s="71"/>
      <c r="AH22" s="70"/>
      <c r="AI22" s="70"/>
      <c r="AJ22" s="70"/>
      <c r="AK22" s="70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0"/>
      <c r="BD22" s="70"/>
      <c r="BE22" s="70"/>
      <c r="BF22" s="70"/>
      <c r="BG22" s="70"/>
      <c r="BH22" s="70"/>
    </row>
    <row r="23" spans="1:60" ht="21">
      <c r="A23" s="470" t="s">
        <v>135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  <c r="U23" s="470"/>
      <c r="V23" s="470"/>
      <c r="W23" s="470"/>
      <c r="X23" s="470"/>
      <c r="Y23" s="470"/>
      <c r="Z23" s="470"/>
      <c r="AA23" s="470"/>
      <c r="AB23" s="470"/>
      <c r="AC23" s="470"/>
      <c r="AD23" s="470"/>
      <c r="AE23" s="470"/>
      <c r="AF23" s="470"/>
      <c r="AG23" s="470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470"/>
      <c r="AS23" s="470"/>
      <c r="AT23" s="470"/>
      <c r="AU23" s="470"/>
      <c r="AV23" s="470"/>
      <c r="AW23" s="470"/>
      <c r="AX23" s="470"/>
      <c r="AY23" s="470"/>
      <c r="AZ23" s="470"/>
      <c r="BA23" s="470"/>
      <c r="BB23" s="470"/>
      <c r="BC23" s="470"/>
      <c r="BD23" s="470"/>
      <c r="BE23" s="470"/>
      <c r="BF23" s="470"/>
      <c r="BG23" s="470"/>
      <c r="BH23" s="470"/>
    </row>
    <row r="24" spans="1:60" ht="26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15">
      <c r="A25" s="444" t="s">
        <v>578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</row>
    <row r="26" spans="1:60" ht="17.25" customHeight="1">
      <c r="A26" s="74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2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</row>
    <row r="27" spans="1:60" ht="12.75">
      <c r="A27" s="74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2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70"/>
      <c r="BH27" s="70"/>
    </row>
    <row r="28" spans="1:60" ht="12.75">
      <c r="A28" s="74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2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70"/>
      <c r="BH28" s="70"/>
    </row>
    <row r="29" spans="1:6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5"/>
      <c r="Y30" s="75"/>
      <c r="Z30" s="75"/>
      <c r="AA30" s="75"/>
      <c r="AB30" s="75"/>
      <c r="AC30" s="75"/>
      <c r="AD30" s="7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5">
      <c r="A32" s="76"/>
      <c r="B32" s="7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5">
      <c r="A33" s="76"/>
      <c r="B33" s="7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3"/>
      <c r="BH33" s="3"/>
    </row>
    <row r="34" spans="1:60" ht="15">
      <c r="A34" s="77"/>
      <c r="B34" s="77"/>
      <c r="C34" s="72"/>
      <c r="D34" s="72" t="s">
        <v>53</v>
      </c>
      <c r="E34" s="79" t="s">
        <v>120</v>
      </c>
      <c r="F34" s="79"/>
      <c r="G34" s="79"/>
      <c r="H34" s="79"/>
      <c r="I34" s="79"/>
      <c r="J34" s="79"/>
      <c r="K34" s="80"/>
      <c r="L34" s="80"/>
      <c r="M34" s="3"/>
      <c r="N34" s="3"/>
      <c r="O34" s="3"/>
      <c r="P34" s="3"/>
      <c r="Q34" s="3"/>
      <c r="R34" s="3"/>
      <c r="S34" s="3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3"/>
      <c r="AJ34" s="3"/>
      <c r="AK34" s="3"/>
      <c r="AL34" s="3"/>
      <c r="AM34" s="3"/>
      <c r="AN34" s="3"/>
      <c r="AO34" s="3"/>
      <c r="AP34" s="3"/>
      <c r="AQ34" s="70"/>
      <c r="AR34" s="70"/>
      <c r="AS34" s="70"/>
      <c r="AT34" s="70"/>
      <c r="AU34" s="70"/>
      <c r="AV34" s="70"/>
      <c r="AW34" s="445" t="s">
        <v>313</v>
      </c>
      <c r="AX34" s="445"/>
      <c r="AY34" s="445"/>
      <c r="AZ34" s="445"/>
      <c r="BA34" s="445"/>
      <c r="BB34" s="445"/>
      <c r="BC34" s="445"/>
      <c r="BD34" s="445"/>
      <c r="BE34" s="445"/>
      <c r="BF34" s="445"/>
      <c r="BG34" s="3"/>
      <c r="BH34" s="3"/>
    </row>
    <row r="35" spans="1:60" ht="22.5" customHeight="1">
      <c r="A35" s="77"/>
      <c r="B35" s="77"/>
      <c r="C35" s="70"/>
      <c r="D35" s="70"/>
      <c r="E35" s="82"/>
      <c r="F35" s="82"/>
      <c r="G35" s="82"/>
      <c r="H35" s="82"/>
      <c r="I35" s="82"/>
      <c r="J35" s="82"/>
      <c r="K35" s="83"/>
      <c r="L35" s="3"/>
      <c r="M35" s="3"/>
      <c r="N35" s="3"/>
      <c r="O35" s="3"/>
      <c r="P35" s="3"/>
      <c r="Q35" s="3"/>
      <c r="R35" s="3"/>
      <c r="S35" s="3"/>
      <c r="T35" s="80"/>
      <c r="U35" s="84" t="s">
        <v>428</v>
      </c>
      <c r="V35" s="84"/>
      <c r="W35" s="84"/>
      <c r="X35" s="84"/>
      <c r="Y35" s="84"/>
      <c r="Z35" s="84"/>
      <c r="AA35" s="84"/>
      <c r="AB35" s="85"/>
      <c r="AC35" s="85"/>
      <c r="AD35" s="85"/>
      <c r="AE35" s="85"/>
      <c r="AF35" s="85"/>
      <c r="AG35" s="85"/>
      <c r="AH35" s="85"/>
      <c r="AI35" s="3"/>
      <c r="AJ35" s="3"/>
      <c r="AK35" s="3"/>
      <c r="AL35" s="3"/>
      <c r="AM35" s="3"/>
      <c r="AN35" s="3"/>
      <c r="AO35" s="3"/>
      <c r="AP35" s="3"/>
      <c r="AQ35" s="70" t="s">
        <v>18</v>
      </c>
      <c r="AR35" s="70"/>
      <c r="AS35" s="70"/>
      <c r="AT35" s="70"/>
      <c r="AU35" s="70"/>
      <c r="AV35" s="70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3"/>
      <c r="BH35" s="3"/>
    </row>
    <row r="36" spans="1:60" ht="19.5" customHeight="1">
      <c r="A36" s="77"/>
      <c r="B36" s="77"/>
      <c r="C36" s="70" t="s">
        <v>506</v>
      </c>
      <c r="D36" s="70"/>
      <c r="E36" s="79"/>
      <c r="F36" s="79"/>
      <c r="G36" s="79"/>
      <c r="H36" s="79"/>
      <c r="I36" s="79"/>
      <c r="J36" s="79"/>
      <c r="K36" s="80"/>
      <c r="L36" s="80"/>
      <c r="M36" s="3"/>
      <c r="N36" s="3"/>
      <c r="O36" s="3"/>
      <c r="P36" s="3"/>
      <c r="Q36" s="3"/>
      <c r="R36" s="3"/>
      <c r="S36" s="3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70"/>
      <c r="AR36" s="70"/>
      <c r="AS36" s="70"/>
      <c r="AT36" s="70"/>
      <c r="AU36" s="70"/>
      <c r="AV36" s="70"/>
      <c r="AW36" s="446" t="s">
        <v>317</v>
      </c>
      <c r="AX36" s="447"/>
      <c r="AY36" s="447"/>
      <c r="AZ36" s="447"/>
      <c r="BA36" s="447"/>
      <c r="BB36" s="447"/>
      <c r="BC36" s="447"/>
      <c r="BD36" s="447"/>
      <c r="BE36" s="447"/>
      <c r="BF36" s="446"/>
      <c r="BG36" s="3"/>
      <c r="BH36" s="3"/>
    </row>
    <row r="37" spans="1:60" ht="15">
      <c r="A37" s="77"/>
      <c r="B37" s="77"/>
      <c r="C37" s="70"/>
      <c r="D37" s="70"/>
      <c r="E37" s="70"/>
      <c r="F37" s="70"/>
      <c r="G37" s="70"/>
      <c r="H37" s="70"/>
      <c r="I37" s="70"/>
      <c r="J37" s="70"/>
      <c r="K37" s="70"/>
      <c r="L37" s="3"/>
      <c r="M37" s="3"/>
      <c r="N37" s="3"/>
      <c r="O37" s="3"/>
      <c r="P37" s="3"/>
      <c r="Q37" s="3"/>
      <c r="R37" s="3"/>
      <c r="S37" s="3"/>
      <c r="U37" s="70" t="s">
        <v>316</v>
      </c>
      <c r="V37" s="70"/>
      <c r="W37" s="70"/>
      <c r="X37" s="3"/>
      <c r="Y37" s="86"/>
      <c r="Z37" s="86"/>
      <c r="AA37" s="86"/>
      <c r="AB37" s="85"/>
      <c r="AC37" s="87"/>
      <c r="AD37" s="87"/>
      <c r="AE37" s="87"/>
      <c r="AF37" s="87"/>
      <c r="AG37" s="87"/>
      <c r="AH37" s="87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ht="21" customHeight="1">
      <c r="A46" s="74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2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</row>
    <row r="47" spans="1:60" ht="12.75">
      <c r="A47" s="74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2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88" t="s">
        <v>431</v>
      </c>
    </row>
    <row r="48" spans="1:60" ht="14.25" customHeight="1">
      <c r="A48" s="448"/>
      <c r="B48" s="449"/>
      <c r="C48" s="450" t="s">
        <v>54</v>
      </c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51" t="s">
        <v>432</v>
      </c>
      <c r="T48" s="452"/>
      <c r="U48" s="457" t="s">
        <v>2</v>
      </c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9"/>
      <c r="AY48" s="451" t="s">
        <v>3</v>
      </c>
      <c r="AZ48" s="463"/>
      <c r="BA48" s="463"/>
      <c r="BB48" s="463"/>
      <c r="BC48" s="452"/>
      <c r="BD48" s="451" t="s">
        <v>433</v>
      </c>
      <c r="BE48" s="463"/>
      <c r="BF48" s="463"/>
      <c r="BG48" s="463"/>
      <c r="BH48" s="452"/>
    </row>
    <row r="49" spans="1:60" ht="18" customHeight="1">
      <c r="A49" s="443"/>
      <c r="B49" s="437"/>
      <c r="C49" s="439" t="s">
        <v>54</v>
      </c>
      <c r="D49" s="443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53"/>
      <c r="T49" s="454"/>
      <c r="U49" s="418" t="s">
        <v>434</v>
      </c>
      <c r="V49" s="419"/>
      <c r="W49" s="419"/>
      <c r="X49" s="419"/>
      <c r="Y49" s="420"/>
      <c r="Z49" s="427" t="s">
        <v>435</v>
      </c>
      <c r="AA49" s="419"/>
      <c r="AB49" s="419"/>
      <c r="AC49" s="419"/>
      <c r="AD49" s="420"/>
      <c r="AE49" s="427" t="s">
        <v>436</v>
      </c>
      <c r="AF49" s="419"/>
      <c r="AG49" s="419"/>
      <c r="AH49" s="419"/>
      <c r="AI49" s="420"/>
      <c r="AJ49" s="427" t="s">
        <v>437</v>
      </c>
      <c r="AK49" s="419"/>
      <c r="AL49" s="419"/>
      <c r="AM49" s="419"/>
      <c r="AN49" s="420"/>
      <c r="AO49" s="427" t="s">
        <v>438</v>
      </c>
      <c r="AP49" s="419"/>
      <c r="AQ49" s="419"/>
      <c r="AR49" s="419"/>
      <c r="AS49" s="460"/>
      <c r="AT49" s="451" t="s">
        <v>439</v>
      </c>
      <c r="AU49" s="463"/>
      <c r="AV49" s="463"/>
      <c r="AW49" s="463"/>
      <c r="AX49" s="452"/>
      <c r="AY49" s="453"/>
      <c r="AZ49" s="464"/>
      <c r="BA49" s="464"/>
      <c r="BB49" s="464"/>
      <c r="BC49" s="454"/>
      <c r="BD49" s="453"/>
      <c r="BE49" s="464"/>
      <c r="BF49" s="464"/>
      <c r="BG49" s="464"/>
      <c r="BH49" s="454"/>
    </row>
    <row r="50" spans="1:60" ht="18" customHeight="1">
      <c r="A50" s="434" t="s">
        <v>440</v>
      </c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6"/>
      <c r="S50" s="453"/>
      <c r="T50" s="454"/>
      <c r="U50" s="421"/>
      <c r="V50" s="422"/>
      <c r="W50" s="422"/>
      <c r="X50" s="422"/>
      <c r="Y50" s="423"/>
      <c r="Z50" s="428"/>
      <c r="AA50" s="422"/>
      <c r="AB50" s="422"/>
      <c r="AC50" s="422"/>
      <c r="AD50" s="423"/>
      <c r="AE50" s="428"/>
      <c r="AF50" s="422"/>
      <c r="AG50" s="422"/>
      <c r="AH50" s="422"/>
      <c r="AI50" s="423"/>
      <c r="AJ50" s="428"/>
      <c r="AK50" s="422"/>
      <c r="AL50" s="422"/>
      <c r="AM50" s="422"/>
      <c r="AN50" s="423"/>
      <c r="AO50" s="428"/>
      <c r="AP50" s="422"/>
      <c r="AQ50" s="422"/>
      <c r="AR50" s="422"/>
      <c r="AS50" s="461"/>
      <c r="AT50" s="453"/>
      <c r="AU50" s="464"/>
      <c r="AV50" s="464"/>
      <c r="AW50" s="464"/>
      <c r="AX50" s="454"/>
      <c r="AY50" s="453"/>
      <c r="AZ50" s="464"/>
      <c r="BA50" s="464"/>
      <c r="BB50" s="464"/>
      <c r="BC50" s="454"/>
      <c r="BD50" s="453"/>
      <c r="BE50" s="464"/>
      <c r="BF50" s="464"/>
      <c r="BG50" s="464"/>
      <c r="BH50" s="454"/>
    </row>
    <row r="51" spans="1:60" ht="18" customHeight="1">
      <c r="A51" s="437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9"/>
      <c r="S51" s="453"/>
      <c r="T51" s="454"/>
      <c r="U51" s="421"/>
      <c r="V51" s="422"/>
      <c r="W51" s="422"/>
      <c r="X51" s="422"/>
      <c r="Y51" s="423"/>
      <c r="Z51" s="428"/>
      <c r="AA51" s="422"/>
      <c r="AB51" s="422"/>
      <c r="AC51" s="422"/>
      <c r="AD51" s="423"/>
      <c r="AE51" s="428"/>
      <c r="AF51" s="422"/>
      <c r="AG51" s="422"/>
      <c r="AH51" s="422"/>
      <c r="AI51" s="423"/>
      <c r="AJ51" s="428"/>
      <c r="AK51" s="422"/>
      <c r="AL51" s="422"/>
      <c r="AM51" s="422"/>
      <c r="AN51" s="423"/>
      <c r="AO51" s="428"/>
      <c r="AP51" s="422"/>
      <c r="AQ51" s="422"/>
      <c r="AR51" s="422"/>
      <c r="AS51" s="461"/>
      <c r="AT51" s="453"/>
      <c r="AU51" s="464"/>
      <c r="AV51" s="464"/>
      <c r="AW51" s="464"/>
      <c r="AX51" s="454"/>
      <c r="AY51" s="453"/>
      <c r="AZ51" s="464"/>
      <c r="BA51" s="464"/>
      <c r="BB51" s="464"/>
      <c r="BC51" s="454"/>
      <c r="BD51" s="453"/>
      <c r="BE51" s="464"/>
      <c r="BF51" s="464"/>
      <c r="BG51" s="464"/>
      <c r="BH51" s="454"/>
    </row>
    <row r="52" spans="1:60" ht="18" customHeight="1">
      <c r="A52" s="440"/>
      <c r="B52" s="441"/>
      <c r="C52" s="442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55"/>
      <c r="T52" s="456"/>
      <c r="U52" s="424"/>
      <c r="V52" s="425"/>
      <c r="W52" s="425"/>
      <c r="X52" s="425"/>
      <c r="Y52" s="426"/>
      <c r="Z52" s="429"/>
      <c r="AA52" s="425"/>
      <c r="AB52" s="425"/>
      <c r="AC52" s="425"/>
      <c r="AD52" s="426"/>
      <c r="AE52" s="429"/>
      <c r="AF52" s="425"/>
      <c r="AG52" s="425"/>
      <c r="AH52" s="425"/>
      <c r="AI52" s="426"/>
      <c r="AJ52" s="429"/>
      <c r="AK52" s="425"/>
      <c r="AL52" s="425"/>
      <c r="AM52" s="425"/>
      <c r="AN52" s="426"/>
      <c r="AO52" s="429"/>
      <c r="AP52" s="425"/>
      <c r="AQ52" s="425"/>
      <c r="AR52" s="425"/>
      <c r="AS52" s="462"/>
      <c r="AT52" s="455"/>
      <c r="AU52" s="465"/>
      <c r="AV52" s="465"/>
      <c r="AW52" s="465"/>
      <c r="AX52" s="456"/>
      <c r="AY52" s="455"/>
      <c r="AZ52" s="465"/>
      <c r="BA52" s="465"/>
      <c r="BB52" s="465"/>
      <c r="BC52" s="456"/>
      <c r="BD52" s="455"/>
      <c r="BE52" s="465"/>
      <c r="BF52" s="465"/>
      <c r="BG52" s="465"/>
      <c r="BH52" s="456"/>
    </row>
    <row r="53" spans="1:60" ht="12.75">
      <c r="A53" s="430"/>
      <c r="B53" s="431"/>
      <c r="C53" s="432">
        <v>1</v>
      </c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12">
        <v>2</v>
      </c>
      <c r="T53" s="414"/>
      <c r="U53" s="433">
        <v>3</v>
      </c>
      <c r="V53" s="410"/>
      <c r="W53" s="410"/>
      <c r="X53" s="410"/>
      <c r="Y53" s="410"/>
      <c r="Z53" s="410">
        <v>4</v>
      </c>
      <c r="AA53" s="410"/>
      <c r="AB53" s="410"/>
      <c r="AC53" s="410"/>
      <c r="AD53" s="410"/>
      <c r="AE53" s="410">
        <v>5</v>
      </c>
      <c r="AF53" s="410"/>
      <c r="AG53" s="410"/>
      <c r="AH53" s="410"/>
      <c r="AI53" s="410"/>
      <c r="AJ53" s="410">
        <v>6</v>
      </c>
      <c r="AK53" s="410"/>
      <c r="AL53" s="410"/>
      <c r="AM53" s="410"/>
      <c r="AN53" s="410"/>
      <c r="AO53" s="410">
        <v>7</v>
      </c>
      <c r="AP53" s="410"/>
      <c r="AQ53" s="410"/>
      <c r="AR53" s="410"/>
      <c r="AS53" s="411"/>
      <c r="AT53" s="412">
        <v>8</v>
      </c>
      <c r="AU53" s="413"/>
      <c r="AV53" s="413"/>
      <c r="AW53" s="413"/>
      <c r="AX53" s="414"/>
      <c r="AY53" s="415">
        <v>9</v>
      </c>
      <c r="AZ53" s="415"/>
      <c r="BA53" s="415"/>
      <c r="BB53" s="415"/>
      <c r="BC53" s="415"/>
      <c r="BD53" s="412">
        <v>10</v>
      </c>
      <c r="BE53" s="413"/>
      <c r="BF53" s="413"/>
      <c r="BG53" s="413"/>
      <c r="BH53" s="414"/>
    </row>
    <row r="54" spans="1:60" ht="15">
      <c r="A54" s="89" t="s">
        <v>20</v>
      </c>
      <c r="B54" s="342" t="s">
        <v>501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3"/>
      <c r="S54" s="344">
        <v>901</v>
      </c>
      <c r="T54" s="345"/>
      <c r="U54" s="416">
        <v>46390100</v>
      </c>
      <c r="V54" s="395"/>
      <c r="W54" s="395"/>
      <c r="X54" s="395"/>
      <c r="Y54" s="395"/>
      <c r="Z54" s="417"/>
      <c r="AA54" s="417"/>
      <c r="AB54" s="417"/>
      <c r="AC54" s="417"/>
      <c r="AD54" s="417"/>
      <c r="AE54" s="395">
        <v>20500</v>
      </c>
      <c r="AF54" s="395"/>
      <c r="AG54" s="395"/>
      <c r="AH54" s="395"/>
      <c r="AI54" s="395"/>
      <c r="AJ54" s="395">
        <v>6098725</v>
      </c>
      <c r="AK54" s="395"/>
      <c r="AL54" s="395"/>
      <c r="AM54" s="395"/>
      <c r="AN54" s="395"/>
      <c r="AO54" s="395">
        <v>3948</v>
      </c>
      <c r="AP54" s="395"/>
      <c r="AQ54" s="395"/>
      <c r="AR54" s="395"/>
      <c r="AS54" s="409"/>
      <c r="AT54" s="335">
        <f>U54+Z54+AE54+AJ54+AO54</f>
        <v>52513273</v>
      </c>
      <c r="AU54" s="336"/>
      <c r="AV54" s="336"/>
      <c r="AW54" s="336"/>
      <c r="AX54" s="337"/>
      <c r="AY54" s="381"/>
      <c r="AZ54" s="382"/>
      <c r="BA54" s="382"/>
      <c r="BB54" s="382"/>
      <c r="BC54" s="383"/>
      <c r="BD54" s="335">
        <f>AT54</f>
        <v>52513273</v>
      </c>
      <c r="BE54" s="336"/>
      <c r="BF54" s="336"/>
      <c r="BG54" s="336"/>
      <c r="BH54" s="337"/>
    </row>
    <row r="55" spans="1:60" ht="15" customHeight="1">
      <c r="A55" s="90" t="s">
        <v>21</v>
      </c>
      <c r="B55" s="384" t="s">
        <v>441</v>
      </c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5"/>
      <c r="S55" s="386">
        <v>902</v>
      </c>
      <c r="T55" s="387"/>
      <c r="U55" s="388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97"/>
      <c r="AT55" s="378">
        <f aca="true" t="shared" si="0" ref="AT55:AT76">U55+Z55+AE55+AJ55+AO55</f>
        <v>0</v>
      </c>
      <c r="AU55" s="379"/>
      <c r="AV55" s="379"/>
      <c r="AW55" s="379"/>
      <c r="AX55" s="380"/>
      <c r="AY55" s="378"/>
      <c r="AZ55" s="379"/>
      <c r="BA55" s="379"/>
      <c r="BB55" s="379"/>
      <c r="BC55" s="380"/>
      <c r="BD55" s="378">
        <f aca="true" t="shared" si="1" ref="BD55:BD76">AT55</f>
        <v>0</v>
      </c>
      <c r="BE55" s="379"/>
      <c r="BF55" s="379"/>
      <c r="BG55" s="379"/>
      <c r="BH55" s="380"/>
    </row>
    <row r="56" spans="1:60" ht="15" customHeight="1">
      <c r="A56" s="91" t="s">
        <v>22</v>
      </c>
      <c r="B56" s="355" t="s">
        <v>442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6"/>
      <c r="S56" s="357">
        <v>903</v>
      </c>
      <c r="T56" s="358"/>
      <c r="U56" s="398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99"/>
      <c r="AT56" s="339">
        <f t="shared" si="0"/>
        <v>0</v>
      </c>
      <c r="AU56" s="340"/>
      <c r="AV56" s="340"/>
      <c r="AW56" s="340"/>
      <c r="AX56" s="341"/>
      <c r="AY56" s="339"/>
      <c r="AZ56" s="340"/>
      <c r="BA56" s="340"/>
      <c r="BB56" s="340"/>
      <c r="BC56" s="341"/>
      <c r="BD56" s="339">
        <f t="shared" si="1"/>
        <v>0</v>
      </c>
      <c r="BE56" s="340"/>
      <c r="BF56" s="340"/>
      <c r="BG56" s="340"/>
      <c r="BH56" s="341"/>
    </row>
    <row r="57" spans="1:60" ht="30" customHeight="1">
      <c r="A57" s="92" t="s">
        <v>23</v>
      </c>
      <c r="B57" s="407" t="s">
        <v>502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8"/>
      <c r="S57" s="391">
        <v>904</v>
      </c>
      <c r="T57" s="392"/>
      <c r="U57" s="335">
        <f>SUM(U54:Y56)</f>
        <v>46390100</v>
      </c>
      <c r="V57" s="336"/>
      <c r="W57" s="336"/>
      <c r="X57" s="336"/>
      <c r="Y57" s="393"/>
      <c r="Z57" s="348"/>
      <c r="AA57" s="348"/>
      <c r="AB57" s="348"/>
      <c r="AC57" s="348"/>
      <c r="AD57" s="348"/>
      <c r="AE57" s="347">
        <v>20500</v>
      </c>
      <c r="AF57" s="347"/>
      <c r="AG57" s="347"/>
      <c r="AH57" s="347"/>
      <c r="AI57" s="347"/>
      <c r="AJ57" s="347">
        <f>SUM(AJ54:AN56)</f>
        <v>6098725</v>
      </c>
      <c r="AK57" s="347"/>
      <c r="AL57" s="347"/>
      <c r="AM57" s="347"/>
      <c r="AN57" s="347"/>
      <c r="AO57" s="347">
        <f>SUM(AO54:AS56)</f>
        <v>3948</v>
      </c>
      <c r="AP57" s="347"/>
      <c r="AQ57" s="347"/>
      <c r="AR57" s="347"/>
      <c r="AS57" s="396"/>
      <c r="AT57" s="335">
        <f t="shared" si="0"/>
        <v>52513273</v>
      </c>
      <c r="AU57" s="336"/>
      <c r="AV57" s="336"/>
      <c r="AW57" s="336"/>
      <c r="AX57" s="337"/>
      <c r="AY57" s="381"/>
      <c r="AZ57" s="382"/>
      <c r="BA57" s="382"/>
      <c r="BB57" s="382"/>
      <c r="BC57" s="383"/>
      <c r="BD57" s="335">
        <f t="shared" si="1"/>
        <v>52513273</v>
      </c>
      <c r="BE57" s="336"/>
      <c r="BF57" s="336"/>
      <c r="BG57" s="336"/>
      <c r="BH57" s="337"/>
    </row>
    <row r="58" spans="1:60" ht="15" customHeight="1">
      <c r="A58" s="90" t="s">
        <v>24</v>
      </c>
      <c r="B58" s="384" t="s">
        <v>443</v>
      </c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5"/>
      <c r="S58" s="386">
        <v>905</v>
      </c>
      <c r="T58" s="387"/>
      <c r="U58" s="388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89"/>
      <c r="AQ58" s="389"/>
      <c r="AR58" s="389"/>
      <c r="AS58" s="390"/>
      <c r="AT58" s="378">
        <f t="shared" si="0"/>
        <v>0</v>
      </c>
      <c r="AU58" s="379"/>
      <c r="AV58" s="379"/>
      <c r="AW58" s="379"/>
      <c r="AX58" s="380"/>
      <c r="AY58" s="378"/>
      <c r="AZ58" s="379"/>
      <c r="BA58" s="379"/>
      <c r="BB58" s="379"/>
      <c r="BC58" s="380"/>
      <c r="BD58" s="378">
        <f t="shared" si="1"/>
        <v>0</v>
      </c>
      <c r="BE58" s="379"/>
      <c r="BF58" s="379"/>
      <c r="BG58" s="379"/>
      <c r="BH58" s="380"/>
    </row>
    <row r="59" spans="1:60" ht="28.5" customHeight="1">
      <c r="A59" s="93" t="s">
        <v>25</v>
      </c>
      <c r="B59" s="364" t="s">
        <v>444</v>
      </c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5"/>
      <c r="S59" s="366">
        <v>906</v>
      </c>
      <c r="T59" s="367"/>
      <c r="U59" s="376"/>
      <c r="V59" s="370"/>
      <c r="W59" s="370"/>
      <c r="X59" s="370"/>
      <c r="Y59" s="370"/>
      <c r="Z59" s="370"/>
      <c r="AA59" s="370"/>
      <c r="AB59" s="370"/>
      <c r="AC59" s="370"/>
      <c r="AD59" s="370"/>
      <c r="AE59" s="370">
        <v>59418</v>
      </c>
      <c r="AF59" s="370"/>
      <c r="AG59" s="370"/>
      <c r="AH59" s="370"/>
      <c r="AI59" s="370"/>
      <c r="AJ59" s="370"/>
      <c r="AK59" s="370"/>
      <c r="AL59" s="370"/>
      <c r="AM59" s="370"/>
      <c r="AN59" s="370"/>
      <c r="AO59" s="370"/>
      <c r="AP59" s="370"/>
      <c r="AQ59" s="370"/>
      <c r="AR59" s="370"/>
      <c r="AS59" s="377"/>
      <c r="AT59" s="363">
        <f t="shared" si="0"/>
        <v>59418</v>
      </c>
      <c r="AU59" s="353"/>
      <c r="AV59" s="353"/>
      <c r="AW59" s="353"/>
      <c r="AX59" s="354"/>
      <c r="AY59" s="363"/>
      <c r="AZ59" s="353"/>
      <c r="BA59" s="353"/>
      <c r="BB59" s="353"/>
      <c r="BC59" s="354"/>
      <c r="BD59" s="363">
        <f t="shared" si="1"/>
        <v>59418</v>
      </c>
      <c r="BE59" s="353"/>
      <c r="BF59" s="353"/>
      <c r="BG59" s="353"/>
      <c r="BH59" s="354"/>
    </row>
    <row r="60" spans="1:60" ht="28.5" customHeight="1">
      <c r="A60" s="93" t="s">
        <v>26</v>
      </c>
      <c r="B60" s="364" t="s">
        <v>445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5"/>
      <c r="S60" s="366">
        <v>907</v>
      </c>
      <c r="T60" s="367"/>
      <c r="U60" s="376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  <c r="AN60" s="370"/>
      <c r="AO60" s="370"/>
      <c r="AP60" s="370"/>
      <c r="AQ60" s="370"/>
      <c r="AR60" s="370"/>
      <c r="AS60" s="377"/>
      <c r="AT60" s="363">
        <f t="shared" si="0"/>
        <v>0</v>
      </c>
      <c r="AU60" s="353"/>
      <c r="AV60" s="353"/>
      <c r="AW60" s="353"/>
      <c r="AX60" s="354"/>
      <c r="AY60" s="363"/>
      <c r="AZ60" s="353"/>
      <c r="BA60" s="353"/>
      <c r="BB60" s="353"/>
      <c r="BC60" s="354"/>
      <c r="BD60" s="363">
        <f t="shared" si="1"/>
        <v>0</v>
      </c>
      <c r="BE60" s="353"/>
      <c r="BF60" s="353"/>
      <c r="BG60" s="353"/>
      <c r="BH60" s="354"/>
    </row>
    <row r="61" spans="1:60" ht="15" customHeight="1">
      <c r="A61" s="93" t="s">
        <v>27</v>
      </c>
      <c r="B61" s="405" t="s">
        <v>15</v>
      </c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6"/>
      <c r="S61" s="366">
        <v>908</v>
      </c>
      <c r="T61" s="367"/>
      <c r="U61" s="376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>
        <v>1826029</v>
      </c>
      <c r="AP61" s="370"/>
      <c r="AQ61" s="370"/>
      <c r="AR61" s="370"/>
      <c r="AS61" s="377"/>
      <c r="AT61" s="363">
        <f t="shared" si="0"/>
        <v>1826029</v>
      </c>
      <c r="AU61" s="353"/>
      <c r="AV61" s="353"/>
      <c r="AW61" s="353"/>
      <c r="AX61" s="354"/>
      <c r="AY61" s="363"/>
      <c r="AZ61" s="353"/>
      <c r="BA61" s="353"/>
      <c r="BB61" s="353"/>
      <c r="BC61" s="354"/>
      <c r="BD61" s="363">
        <f t="shared" si="1"/>
        <v>1826029</v>
      </c>
      <c r="BE61" s="353"/>
      <c r="BF61" s="353"/>
      <c r="BG61" s="353"/>
      <c r="BH61" s="354"/>
    </row>
    <row r="62" spans="1:60" ht="15" customHeight="1">
      <c r="A62" s="93" t="s">
        <v>44</v>
      </c>
      <c r="B62" s="94" t="s">
        <v>446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5"/>
      <c r="S62" s="366">
        <v>909</v>
      </c>
      <c r="T62" s="367"/>
      <c r="U62" s="376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  <c r="AN62" s="370"/>
      <c r="AO62" s="353">
        <v>-3472712</v>
      </c>
      <c r="AP62" s="353"/>
      <c r="AQ62" s="353"/>
      <c r="AR62" s="353"/>
      <c r="AS62" s="354"/>
      <c r="AT62" s="363">
        <f t="shared" si="0"/>
        <v>-3472712</v>
      </c>
      <c r="AU62" s="353"/>
      <c r="AV62" s="353"/>
      <c r="AW62" s="353"/>
      <c r="AX62" s="354"/>
      <c r="AY62" s="363"/>
      <c r="AZ62" s="353"/>
      <c r="BA62" s="353"/>
      <c r="BB62" s="353"/>
      <c r="BC62" s="354"/>
      <c r="BD62" s="363">
        <f t="shared" si="1"/>
        <v>-3472712</v>
      </c>
      <c r="BE62" s="353"/>
      <c r="BF62" s="353"/>
      <c r="BG62" s="353"/>
      <c r="BH62" s="354"/>
    </row>
    <row r="63" spans="1:60" ht="28.5" customHeight="1">
      <c r="A63" s="93" t="s">
        <v>45</v>
      </c>
      <c r="B63" s="364" t="s">
        <v>447</v>
      </c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5"/>
      <c r="S63" s="366">
        <v>910</v>
      </c>
      <c r="T63" s="367"/>
      <c r="U63" s="376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  <c r="AN63" s="370"/>
      <c r="AO63" s="404"/>
      <c r="AP63" s="404"/>
      <c r="AQ63" s="404"/>
      <c r="AR63" s="404"/>
      <c r="AS63" s="373"/>
      <c r="AT63" s="363">
        <f t="shared" si="0"/>
        <v>0</v>
      </c>
      <c r="AU63" s="353"/>
      <c r="AV63" s="353"/>
      <c r="AW63" s="353"/>
      <c r="AX63" s="354"/>
      <c r="AY63" s="363"/>
      <c r="AZ63" s="353"/>
      <c r="BA63" s="353"/>
      <c r="BB63" s="353"/>
      <c r="BC63" s="354"/>
      <c r="BD63" s="363">
        <f t="shared" si="1"/>
        <v>0</v>
      </c>
      <c r="BE63" s="353"/>
      <c r="BF63" s="353"/>
      <c r="BG63" s="353"/>
      <c r="BH63" s="354"/>
    </row>
    <row r="64" spans="1:60" ht="28.5" customHeight="1">
      <c r="A64" s="91" t="s">
        <v>46</v>
      </c>
      <c r="B64" s="355" t="s">
        <v>448</v>
      </c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  <c r="Q64" s="355"/>
      <c r="R64" s="356"/>
      <c r="S64" s="357">
        <v>911</v>
      </c>
      <c r="T64" s="358"/>
      <c r="U64" s="398">
        <v>16526217</v>
      </c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402">
        <v>1611927</v>
      </c>
      <c r="AK64" s="402"/>
      <c r="AL64" s="402"/>
      <c r="AM64" s="402"/>
      <c r="AN64" s="402"/>
      <c r="AO64" s="402"/>
      <c r="AP64" s="402"/>
      <c r="AQ64" s="402"/>
      <c r="AR64" s="402"/>
      <c r="AS64" s="403"/>
      <c r="AT64" s="339">
        <f t="shared" si="0"/>
        <v>18138144</v>
      </c>
      <c r="AU64" s="340"/>
      <c r="AV64" s="340"/>
      <c r="AW64" s="340"/>
      <c r="AX64" s="341"/>
      <c r="AY64" s="339"/>
      <c r="AZ64" s="340"/>
      <c r="BA64" s="340"/>
      <c r="BB64" s="340"/>
      <c r="BC64" s="341"/>
      <c r="BD64" s="339">
        <f t="shared" si="1"/>
        <v>18138144</v>
      </c>
      <c r="BE64" s="340"/>
      <c r="BF64" s="340"/>
      <c r="BG64" s="340"/>
      <c r="BH64" s="341"/>
    </row>
    <row r="65" spans="1:60" ht="28.5" customHeight="1">
      <c r="A65" s="89" t="s">
        <v>47</v>
      </c>
      <c r="B65" s="342" t="s">
        <v>503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3"/>
      <c r="S65" s="344">
        <v>912</v>
      </c>
      <c r="T65" s="345"/>
      <c r="U65" s="346">
        <f>SUM(U57:Y64)</f>
        <v>62916317</v>
      </c>
      <c r="V65" s="347"/>
      <c r="W65" s="347"/>
      <c r="X65" s="347"/>
      <c r="Y65" s="347"/>
      <c r="Z65" s="393">
        <f>SUM(Z57:AD64)</f>
        <v>0</v>
      </c>
      <c r="AA65" s="347"/>
      <c r="AB65" s="347"/>
      <c r="AC65" s="347"/>
      <c r="AD65" s="347"/>
      <c r="AE65" s="394">
        <f>SUM(AE57:AI64)</f>
        <v>79918</v>
      </c>
      <c r="AF65" s="395"/>
      <c r="AG65" s="395"/>
      <c r="AH65" s="395"/>
      <c r="AI65" s="395"/>
      <c r="AJ65" s="347">
        <f>SUM(AJ57:AN64)</f>
        <v>7710652</v>
      </c>
      <c r="AK65" s="347"/>
      <c r="AL65" s="347"/>
      <c r="AM65" s="347"/>
      <c r="AN65" s="347"/>
      <c r="AO65" s="347">
        <f>SUM(AO57:AS64)</f>
        <v>-1642735</v>
      </c>
      <c r="AP65" s="347"/>
      <c r="AQ65" s="347"/>
      <c r="AR65" s="347"/>
      <c r="AS65" s="396"/>
      <c r="AT65" s="335">
        <f t="shared" si="0"/>
        <v>69064152</v>
      </c>
      <c r="AU65" s="336"/>
      <c r="AV65" s="336"/>
      <c r="AW65" s="336"/>
      <c r="AX65" s="337"/>
      <c r="AY65" s="381"/>
      <c r="AZ65" s="382"/>
      <c r="BA65" s="382"/>
      <c r="BB65" s="382"/>
      <c r="BC65" s="383"/>
      <c r="BD65" s="335">
        <f t="shared" si="1"/>
        <v>69064152</v>
      </c>
      <c r="BE65" s="336"/>
      <c r="BF65" s="336"/>
      <c r="BG65" s="336"/>
      <c r="BH65" s="337"/>
    </row>
    <row r="66" spans="1:60" ht="15" customHeight="1">
      <c r="A66" s="90" t="s">
        <v>48</v>
      </c>
      <c r="B66" s="400" t="s">
        <v>441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1"/>
      <c r="S66" s="386">
        <v>913</v>
      </c>
      <c r="T66" s="387"/>
      <c r="U66" s="388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9"/>
      <c r="AL66" s="389"/>
      <c r="AM66" s="389"/>
      <c r="AN66" s="389"/>
      <c r="AO66" s="389"/>
      <c r="AP66" s="389"/>
      <c r="AQ66" s="389"/>
      <c r="AR66" s="389"/>
      <c r="AS66" s="397"/>
      <c r="AT66" s="378">
        <f t="shared" si="0"/>
        <v>0</v>
      </c>
      <c r="AU66" s="379"/>
      <c r="AV66" s="379"/>
      <c r="AW66" s="379"/>
      <c r="AX66" s="380"/>
      <c r="AY66" s="378"/>
      <c r="AZ66" s="379"/>
      <c r="BA66" s="379"/>
      <c r="BB66" s="379"/>
      <c r="BC66" s="380"/>
      <c r="BD66" s="378">
        <f t="shared" si="1"/>
        <v>0</v>
      </c>
      <c r="BE66" s="379"/>
      <c r="BF66" s="379"/>
      <c r="BG66" s="379"/>
      <c r="BH66" s="380"/>
    </row>
    <row r="67" spans="1:60" ht="15" customHeight="1">
      <c r="A67" s="91" t="s">
        <v>49</v>
      </c>
      <c r="B67" s="96" t="s">
        <v>442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357">
        <v>914</v>
      </c>
      <c r="T67" s="358"/>
      <c r="U67" s="398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99"/>
      <c r="AT67" s="339">
        <f t="shared" si="0"/>
        <v>0</v>
      </c>
      <c r="AU67" s="340"/>
      <c r="AV67" s="340"/>
      <c r="AW67" s="340"/>
      <c r="AX67" s="341"/>
      <c r="AY67" s="339"/>
      <c r="AZ67" s="340"/>
      <c r="BA67" s="340"/>
      <c r="BB67" s="340"/>
      <c r="BC67" s="341"/>
      <c r="BD67" s="339">
        <f t="shared" si="1"/>
        <v>0</v>
      </c>
      <c r="BE67" s="340"/>
      <c r="BF67" s="340"/>
      <c r="BG67" s="340"/>
      <c r="BH67" s="341"/>
    </row>
    <row r="68" spans="1:60" ht="28.5" customHeight="1">
      <c r="A68" s="92" t="s">
        <v>50</v>
      </c>
      <c r="B68" s="342" t="s">
        <v>504</v>
      </c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3"/>
      <c r="S68" s="391">
        <v>915</v>
      </c>
      <c r="T68" s="392"/>
      <c r="U68" s="346">
        <f>SUM(U65:Y67)</f>
        <v>62916317</v>
      </c>
      <c r="V68" s="347"/>
      <c r="W68" s="347"/>
      <c r="X68" s="347"/>
      <c r="Y68" s="347"/>
      <c r="Z68" s="393">
        <f>SUM(Z65:AD67)</f>
        <v>0</v>
      </c>
      <c r="AA68" s="347"/>
      <c r="AB68" s="347"/>
      <c r="AC68" s="347"/>
      <c r="AD68" s="347"/>
      <c r="AE68" s="394">
        <f>SUM(AE65:AI67)</f>
        <v>79918</v>
      </c>
      <c r="AF68" s="395"/>
      <c r="AG68" s="395"/>
      <c r="AH68" s="395"/>
      <c r="AI68" s="395"/>
      <c r="AJ68" s="347">
        <f>SUM(AJ65:AN67)</f>
        <v>7710652</v>
      </c>
      <c r="AK68" s="347"/>
      <c r="AL68" s="347"/>
      <c r="AM68" s="347"/>
      <c r="AN68" s="347"/>
      <c r="AO68" s="347">
        <f>SUM(AO65:AS67)</f>
        <v>-1642735</v>
      </c>
      <c r="AP68" s="347"/>
      <c r="AQ68" s="347"/>
      <c r="AR68" s="347"/>
      <c r="AS68" s="396"/>
      <c r="AT68" s="335">
        <f t="shared" si="0"/>
        <v>69064152</v>
      </c>
      <c r="AU68" s="336"/>
      <c r="AV68" s="336"/>
      <c r="AW68" s="336"/>
      <c r="AX68" s="337"/>
      <c r="AY68" s="381"/>
      <c r="AZ68" s="382"/>
      <c r="BA68" s="382"/>
      <c r="BB68" s="382"/>
      <c r="BC68" s="383"/>
      <c r="BD68" s="335">
        <f t="shared" si="1"/>
        <v>69064152</v>
      </c>
      <c r="BE68" s="336"/>
      <c r="BF68" s="336"/>
      <c r="BG68" s="336"/>
      <c r="BH68" s="337"/>
    </row>
    <row r="69" spans="1:60" ht="15" customHeight="1">
      <c r="A69" s="90" t="s">
        <v>28</v>
      </c>
      <c r="B69" s="384" t="s">
        <v>443</v>
      </c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5"/>
      <c r="S69" s="386">
        <v>916</v>
      </c>
      <c r="T69" s="387"/>
      <c r="U69" s="388"/>
      <c r="V69" s="389"/>
      <c r="W69" s="389"/>
      <c r="X69" s="389"/>
      <c r="Y69" s="389"/>
      <c r="Z69" s="389"/>
      <c r="AA69" s="389"/>
      <c r="AB69" s="389"/>
      <c r="AC69" s="389"/>
      <c r="AD69" s="389"/>
      <c r="AE69" s="389"/>
      <c r="AF69" s="389"/>
      <c r="AG69" s="389"/>
      <c r="AH69" s="389"/>
      <c r="AI69" s="389"/>
      <c r="AJ69" s="389"/>
      <c r="AK69" s="389"/>
      <c r="AL69" s="389"/>
      <c r="AM69" s="389"/>
      <c r="AN69" s="389"/>
      <c r="AO69" s="389"/>
      <c r="AP69" s="389"/>
      <c r="AQ69" s="389"/>
      <c r="AR69" s="389"/>
      <c r="AS69" s="390"/>
      <c r="AT69" s="378">
        <f t="shared" si="0"/>
        <v>0</v>
      </c>
      <c r="AU69" s="379"/>
      <c r="AV69" s="379"/>
      <c r="AW69" s="379"/>
      <c r="AX69" s="380"/>
      <c r="AY69" s="378"/>
      <c r="AZ69" s="379"/>
      <c r="BA69" s="379"/>
      <c r="BB69" s="379"/>
      <c r="BC69" s="380"/>
      <c r="BD69" s="378">
        <f t="shared" si="1"/>
        <v>0</v>
      </c>
      <c r="BE69" s="379"/>
      <c r="BF69" s="379"/>
      <c r="BG69" s="379"/>
      <c r="BH69" s="380"/>
    </row>
    <row r="70" spans="1:60" ht="28.5" customHeight="1">
      <c r="A70" s="93" t="s">
        <v>29</v>
      </c>
      <c r="B70" s="364" t="s">
        <v>444</v>
      </c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5"/>
      <c r="S70" s="366">
        <v>917</v>
      </c>
      <c r="T70" s="367"/>
      <c r="U70" s="376"/>
      <c r="V70" s="370"/>
      <c r="W70" s="370"/>
      <c r="X70" s="370"/>
      <c r="Y70" s="370"/>
      <c r="Z70" s="370"/>
      <c r="AA70" s="370"/>
      <c r="AB70" s="370"/>
      <c r="AC70" s="370"/>
      <c r="AD70" s="370"/>
      <c r="AE70" s="377">
        <v>-27932</v>
      </c>
      <c r="AF70" s="353"/>
      <c r="AG70" s="353"/>
      <c r="AH70" s="353"/>
      <c r="AI70" s="372"/>
      <c r="AJ70" s="372"/>
      <c r="AK70" s="370"/>
      <c r="AL70" s="370"/>
      <c r="AM70" s="370"/>
      <c r="AN70" s="370"/>
      <c r="AO70" s="370"/>
      <c r="AP70" s="370"/>
      <c r="AQ70" s="370"/>
      <c r="AR70" s="370"/>
      <c r="AS70" s="377"/>
      <c r="AT70" s="363">
        <f t="shared" si="0"/>
        <v>-27932</v>
      </c>
      <c r="AU70" s="353"/>
      <c r="AV70" s="353"/>
      <c r="AW70" s="353"/>
      <c r="AX70" s="354"/>
      <c r="AY70" s="363"/>
      <c r="AZ70" s="353"/>
      <c r="BA70" s="353"/>
      <c r="BB70" s="353"/>
      <c r="BC70" s="354"/>
      <c r="BD70" s="363">
        <f t="shared" si="1"/>
        <v>-27932</v>
      </c>
      <c r="BE70" s="353"/>
      <c r="BF70" s="353"/>
      <c r="BG70" s="353"/>
      <c r="BH70" s="354"/>
    </row>
    <row r="71" spans="1:60" ht="28.5" customHeight="1">
      <c r="A71" s="93" t="s">
        <v>30</v>
      </c>
      <c r="B71" s="364" t="s">
        <v>445</v>
      </c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5"/>
      <c r="S71" s="366">
        <v>918</v>
      </c>
      <c r="T71" s="367"/>
      <c r="U71" s="376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2"/>
      <c r="AK71" s="370"/>
      <c r="AL71" s="370"/>
      <c r="AM71" s="370"/>
      <c r="AN71" s="370"/>
      <c r="AO71" s="370"/>
      <c r="AP71" s="370"/>
      <c r="AQ71" s="370"/>
      <c r="AR71" s="370"/>
      <c r="AS71" s="377"/>
      <c r="AT71" s="363">
        <f t="shared" si="0"/>
        <v>0</v>
      </c>
      <c r="AU71" s="353"/>
      <c r="AV71" s="353"/>
      <c r="AW71" s="353"/>
      <c r="AX71" s="354"/>
      <c r="AY71" s="363"/>
      <c r="AZ71" s="353"/>
      <c r="BA71" s="353"/>
      <c r="BB71" s="353"/>
      <c r="BC71" s="354"/>
      <c r="BD71" s="363">
        <f t="shared" si="1"/>
        <v>0</v>
      </c>
      <c r="BE71" s="353"/>
      <c r="BF71" s="353"/>
      <c r="BG71" s="353"/>
      <c r="BH71" s="354"/>
    </row>
    <row r="72" spans="1:60" ht="15" customHeight="1">
      <c r="A72" s="93" t="s">
        <v>31</v>
      </c>
      <c r="B72" s="94" t="s">
        <v>15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5"/>
      <c r="S72" s="366">
        <v>919</v>
      </c>
      <c r="T72" s="367"/>
      <c r="U72" s="376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>
        <v>1224605</v>
      </c>
      <c r="AP72" s="370"/>
      <c r="AQ72" s="370"/>
      <c r="AR72" s="370"/>
      <c r="AS72" s="377"/>
      <c r="AT72" s="363">
        <f t="shared" si="0"/>
        <v>1224605</v>
      </c>
      <c r="AU72" s="353"/>
      <c r="AV72" s="353"/>
      <c r="AW72" s="353"/>
      <c r="AX72" s="354"/>
      <c r="AY72" s="363"/>
      <c r="AZ72" s="353"/>
      <c r="BA72" s="353"/>
      <c r="BB72" s="353"/>
      <c r="BC72" s="354"/>
      <c r="BD72" s="363">
        <f t="shared" si="1"/>
        <v>1224605</v>
      </c>
      <c r="BE72" s="353"/>
      <c r="BF72" s="353"/>
      <c r="BG72" s="353"/>
      <c r="BH72" s="354"/>
    </row>
    <row r="73" spans="1:60" ht="15" customHeight="1">
      <c r="A73" s="93" t="s">
        <v>32</v>
      </c>
      <c r="B73" s="94" t="s">
        <v>446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5"/>
      <c r="S73" s="366">
        <v>920</v>
      </c>
      <c r="T73" s="371"/>
      <c r="U73" s="363"/>
      <c r="V73" s="353"/>
      <c r="W73" s="353"/>
      <c r="X73" s="353"/>
      <c r="Y73" s="372"/>
      <c r="Z73" s="372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3"/>
      <c r="AP73" s="374"/>
      <c r="AQ73" s="374"/>
      <c r="AR73" s="374"/>
      <c r="AS73" s="375"/>
      <c r="AT73" s="363">
        <f t="shared" si="0"/>
        <v>0</v>
      </c>
      <c r="AU73" s="353"/>
      <c r="AV73" s="353"/>
      <c r="AW73" s="353"/>
      <c r="AX73" s="354"/>
      <c r="AY73" s="363"/>
      <c r="AZ73" s="353"/>
      <c r="BA73" s="353"/>
      <c r="BB73" s="353"/>
      <c r="BC73" s="354"/>
      <c r="BD73" s="363">
        <f t="shared" si="1"/>
        <v>0</v>
      </c>
      <c r="BE73" s="353"/>
      <c r="BF73" s="353"/>
      <c r="BG73" s="353"/>
      <c r="BH73" s="354"/>
    </row>
    <row r="74" spans="1:60" ht="28.5" customHeight="1">
      <c r="A74" s="93" t="s">
        <v>33</v>
      </c>
      <c r="B74" s="364" t="s">
        <v>447</v>
      </c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5"/>
      <c r="S74" s="366">
        <v>921</v>
      </c>
      <c r="T74" s="367"/>
      <c r="U74" s="368"/>
      <c r="V74" s="369"/>
      <c r="W74" s="369"/>
      <c r="X74" s="369"/>
      <c r="Y74" s="369"/>
      <c r="Z74" s="369"/>
      <c r="AA74" s="369"/>
      <c r="AB74" s="369"/>
      <c r="AC74" s="369"/>
      <c r="AD74" s="369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53">
        <v>-1829977</v>
      </c>
      <c r="AP74" s="353"/>
      <c r="AQ74" s="353"/>
      <c r="AR74" s="353"/>
      <c r="AS74" s="354"/>
      <c r="AT74" s="353">
        <f t="shared" si="0"/>
        <v>-1829977</v>
      </c>
      <c r="AU74" s="353"/>
      <c r="AV74" s="353"/>
      <c r="AW74" s="353"/>
      <c r="AX74" s="354"/>
      <c r="AY74" s="363"/>
      <c r="AZ74" s="353"/>
      <c r="BA74" s="353"/>
      <c r="BB74" s="353"/>
      <c r="BC74" s="354"/>
      <c r="BD74" s="353">
        <f t="shared" si="1"/>
        <v>-1829977</v>
      </c>
      <c r="BE74" s="353"/>
      <c r="BF74" s="353"/>
      <c r="BG74" s="353"/>
      <c r="BH74" s="354"/>
    </row>
    <row r="75" spans="1:60" ht="28.5" customHeight="1">
      <c r="A75" s="91" t="s">
        <v>34</v>
      </c>
      <c r="B75" s="355" t="s">
        <v>448</v>
      </c>
      <c r="C75" s="355"/>
      <c r="D75" s="355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5"/>
      <c r="Q75" s="355"/>
      <c r="R75" s="356"/>
      <c r="S75" s="357">
        <v>922</v>
      </c>
      <c r="T75" s="358"/>
      <c r="U75" s="339">
        <v>-191</v>
      </c>
      <c r="V75" s="340"/>
      <c r="W75" s="340"/>
      <c r="X75" s="340"/>
      <c r="Y75" s="359"/>
      <c r="Z75" s="359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1">
        <v>1829977</v>
      </c>
      <c r="AP75" s="361"/>
      <c r="AQ75" s="361"/>
      <c r="AR75" s="361"/>
      <c r="AS75" s="362"/>
      <c r="AT75" s="339">
        <f t="shared" si="0"/>
        <v>1829786</v>
      </c>
      <c r="AU75" s="340"/>
      <c r="AV75" s="340"/>
      <c r="AW75" s="340"/>
      <c r="AX75" s="341"/>
      <c r="AY75" s="339"/>
      <c r="AZ75" s="340"/>
      <c r="BA75" s="340"/>
      <c r="BB75" s="340"/>
      <c r="BC75" s="341"/>
      <c r="BD75" s="339">
        <f t="shared" si="1"/>
        <v>1829786</v>
      </c>
      <c r="BE75" s="340"/>
      <c r="BF75" s="340"/>
      <c r="BG75" s="340"/>
      <c r="BH75" s="341"/>
    </row>
    <row r="76" spans="1:60" ht="28.5" customHeight="1">
      <c r="A76" s="89" t="s">
        <v>35</v>
      </c>
      <c r="B76" s="342" t="s">
        <v>505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3"/>
      <c r="S76" s="344">
        <v>923</v>
      </c>
      <c r="T76" s="345"/>
      <c r="U76" s="346">
        <f>SUM(U68:Y75)</f>
        <v>62916126</v>
      </c>
      <c r="V76" s="347"/>
      <c r="W76" s="347"/>
      <c r="X76" s="347"/>
      <c r="Y76" s="347"/>
      <c r="Z76" s="348"/>
      <c r="AA76" s="348"/>
      <c r="AB76" s="348"/>
      <c r="AC76" s="348"/>
      <c r="AD76" s="348"/>
      <c r="AE76" s="347">
        <f>SUM(AE68:AI75)</f>
        <v>51986</v>
      </c>
      <c r="AF76" s="347"/>
      <c r="AG76" s="347"/>
      <c r="AH76" s="347"/>
      <c r="AI76" s="347"/>
      <c r="AJ76" s="347">
        <f>SUM(AJ68:AN75)</f>
        <v>7710652</v>
      </c>
      <c r="AK76" s="347"/>
      <c r="AL76" s="347"/>
      <c r="AM76" s="347"/>
      <c r="AN76" s="347"/>
      <c r="AO76" s="347">
        <f>SUM(AO68:AS75)</f>
        <v>-418130</v>
      </c>
      <c r="AP76" s="347"/>
      <c r="AQ76" s="347"/>
      <c r="AR76" s="347"/>
      <c r="AS76" s="349"/>
      <c r="AT76" s="335">
        <f t="shared" si="0"/>
        <v>70260634</v>
      </c>
      <c r="AU76" s="336"/>
      <c r="AV76" s="336"/>
      <c r="AW76" s="336"/>
      <c r="AX76" s="337"/>
      <c r="AY76" s="350"/>
      <c r="AZ76" s="351"/>
      <c r="BA76" s="351"/>
      <c r="BB76" s="351"/>
      <c r="BC76" s="352"/>
      <c r="BD76" s="335">
        <f t="shared" si="1"/>
        <v>70260634</v>
      </c>
      <c r="BE76" s="336"/>
      <c r="BF76" s="336"/>
      <c r="BG76" s="336"/>
      <c r="BH76" s="337"/>
    </row>
    <row r="77" spans="1:60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338"/>
      <c r="BE77" s="338"/>
      <c r="BF77" s="338"/>
      <c r="BG77" s="338"/>
      <c r="BH77" s="338"/>
    </row>
    <row r="78" spans="1:60" ht="12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</row>
    <row r="79" spans="1:60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</row>
    <row r="80" spans="1:60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</row>
    <row r="81" spans="1:60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</row>
    <row r="82" spans="1:60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</row>
    <row r="83" spans="1:60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</row>
    <row r="84" spans="1:60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98"/>
      <c r="BA84" s="70"/>
      <c r="BB84" s="70"/>
      <c r="BC84" s="70"/>
      <c r="BD84" s="70"/>
      <c r="BE84" s="70"/>
      <c r="BF84" s="70"/>
      <c r="BG84" s="70"/>
      <c r="BH84" s="70"/>
    </row>
    <row r="85" spans="1:60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</row>
    <row r="86" spans="1:60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2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</row>
    <row r="87" spans="1:60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2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</row>
    <row r="88" spans="1:60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2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</row>
    <row r="89" spans="1:60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2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</row>
    <row r="90" spans="1:60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2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</row>
    <row r="91" spans="1:60" ht="14.2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2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</row>
    <row r="92" spans="1:60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2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</row>
    <row r="93" spans="1:60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2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</row>
    <row r="94" spans="1:60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2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</row>
    <row r="95" spans="1:60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2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</row>
    <row r="96" spans="1:60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2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</row>
    <row r="97" spans="1:60" ht="12.7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2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</row>
    <row r="98" spans="1:60" ht="12.7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2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</row>
    <row r="99" spans="1:60" ht="12.7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2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</row>
    <row r="100" spans="1:60" ht="12.7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2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</row>
    <row r="101" spans="1:60" ht="12.7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2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</row>
    <row r="102" spans="1:60" ht="12.75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2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</row>
    <row r="103" spans="1:60" ht="12.75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2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</row>
    <row r="104" spans="1:60" ht="12.7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2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</row>
    <row r="105" spans="1:60" ht="12.7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2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</row>
    <row r="106" spans="1:60" ht="12.7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2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</row>
  </sheetData>
  <sheetProtection/>
  <mergeCells count="279">
    <mergeCell ref="A3:Z4"/>
    <mergeCell ref="AX4:BH4"/>
    <mergeCell ref="A5:Z5"/>
    <mergeCell ref="A6:Z6"/>
    <mergeCell ref="AX6:BH6"/>
    <mergeCell ref="BA1:BF1"/>
    <mergeCell ref="A7:Z7"/>
    <mergeCell ref="A8:Z8"/>
    <mergeCell ref="BA8:BH8"/>
    <mergeCell ref="A9:Z9"/>
    <mergeCell ref="A10:Z10"/>
    <mergeCell ref="BA10:BH10"/>
    <mergeCell ref="BD48:BH52"/>
    <mergeCell ref="A13:Z13"/>
    <mergeCell ref="A14:P14"/>
    <mergeCell ref="W14:AL14"/>
    <mergeCell ref="AS14:BH14"/>
    <mergeCell ref="A15:P15"/>
    <mergeCell ref="W15:AL15"/>
    <mergeCell ref="AS15:BH15"/>
    <mergeCell ref="AE49:AI52"/>
    <mergeCell ref="A23:BH23"/>
    <mergeCell ref="A25:BH25"/>
    <mergeCell ref="AW34:BF34"/>
    <mergeCell ref="AW36:BF36"/>
    <mergeCell ref="A48:B48"/>
    <mergeCell ref="C48:R48"/>
    <mergeCell ref="S48:T52"/>
    <mergeCell ref="U48:AX48"/>
    <mergeCell ref="AO49:AS52"/>
    <mergeCell ref="AY48:BC52"/>
    <mergeCell ref="AT49:AX52"/>
    <mergeCell ref="A50:R50"/>
    <mergeCell ref="A51:R51"/>
    <mergeCell ref="A52:B52"/>
    <mergeCell ref="C52:R52"/>
    <mergeCell ref="A49:B49"/>
    <mergeCell ref="C49:R49"/>
    <mergeCell ref="U49:Y52"/>
    <mergeCell ref="Z49:AD52"/>
    <mergeCell ref="AJ49:AN52"/>
    <mergeCell ref="A53:B53"/>
    <mergeCell ref="C53:R53"/>
    <mergeCell ref="S53:T53"/>
    <mergeCell ref="U53:Y53"/>
    <mergeCell ref="Z53:AD53"/>
    <mergeCell ref="AE53:AI53"/>
    <mergeCell ref="AJ53:AN53"/>
    <mergeCell ref="AO53:AS53"/>
    <mergeCell ref="AT53:AX53"/>
    <mergeCell ref="AY53:BC53"/>
    <mergeCell ref="BD53:BH53"/>
    <mergeCell ref="B54:R54"/>
    <mergeCell ref="S54:T54"/>
    <mergeCell ref="U54:Y54"/>
    <mergeCell ref="Z54:AD54"/>
    <mergeCell ref="AE54:AI54"/>
    <mergeCell ref="AJ54:AN54"/>
    <mergeCell ref="AO54:AS54"/>
    <mergeCell ref="AT54:AX54"/>
    <mergeCell ref="AY54:BC54"/>
    <mergeCell ref="BD54:BH54"/>
    <mergeCell ref="B55:R55"/>
    <mergeCell ref="S55:T55"/>
    <mergeCell ref="U55:Y55"/>
    <mergeCell ref="Z55:AD55"/>
    <mergeCell ref="AE55:AI55"/>
    <mergeCell ref="AJ55:AN55"/>
    <mergeCell ref="AO55:AS55"/>
    <mergeCell ref="AT55:AX55"/>
    <mergeCell ref="AY55:BC55"/>
    <mergeCell ref="BD55:BH55"/>
    <mergeCell ref="B56:R56"/>
    <mergeCell ref="S56:T56"/>
    <mergeCell ref="U56:Y56"/>
    <mergeCell ref="Z56:AD56"/>
    <mergeCell ref="AE56:AI56"/>
    <mergeCell ref="AJ56:AN56"/>
    <mergeCell ref="AO56:AS56"/>
    <mergeCell ref="AT56:AX56"/>
    <mergeCell ref="AY56:BC56"/>
    <mergeCell ref="BD56:BH56"/>
    <mergeCell ref="B57:R57"/>
    <mergeCell ref="S57:T57"/>
    <mergeCell ref="U57:Y57"/>
    <mergeCell ref="Z57:AD57"/>
    <mergeCell ref="AE57:AI57"/>
    <mergeCell ref="AJ57:AN57"/>
    <mergeCell ref="AO57:AS57"/>
    <mergeCell ref="AT57:AX57"/>
    <mergeCell ref="AY57:BC57"/>
    <mergeCell ref="BD57:BH57"/>
    <mergeCell ref="B58:R58"/>
    <mergeCell ref="S58:T58"/>
    <mergeCell ref="U58:Y58"/>
    <mergeCell ref="Z58:AD58"/>
    <mergeCell ref="AE58:AI58"/>
    <mergeCell ref="AJ58:AN58"/>
    <mergeCell ref="AO58:AS58"/>
    <mergeCell ref="AT58:AX58"/>
    <mergeCell ref="AY58:BC58"/>
    <mergeCell ref="BD58:BH58"/>
    <mergeCell ref="B59:R59"/>
    <mergeCell ref="S59:T59"/>
    <mergeCell ref="U59:Y59"/>
    <mergeCell ref="Z59:AD59"/>
    <mergeCell ref="AE59:AI59"/>
    <mergeCell ref="AJ59:AN59"/>
    <mergeCell ref="AO59:AS59"/>
    <mergeCell ref="AT59:AX59"/>
    <mergeCell ref="AY59:BC59"/>
    <mergeCell ref="BD59:BH59"/>
    <mergeCell ref="B60:R60"/>
    <mergeCell ref="S60:T60"/>
    <mergeCell ref="U60:Y60"/>
    <mergeCell ref="Z60:AD60"/>
    <mergeCell ref="AE60:AI60"/>
    <mergeCell ref="AJ60:AN60"/>
    <mergeCell ref="AO60:AS60"/>
    <mergeCell ref="AT60:AX60"/>
    <mergeCell ref="AY60:BC60"/>
    <mergeCell ref="BD60:BH60"/>
    <mergeCell ref="B61:R61"/>
    <mergeCell ref="S61:T61"/>
    <mergeCell ref="U61:Y61"/>
    <mergeCell ref="Z61:AD61"/>
    <mergeCell ref="AE61:AI61"/>
    <mergeCell ref="AJ61:AN61"/>
    <mergeCell ref="AO61:AS61"/>
    <mergeCell ref="AT61:AX61"/>
    <mergeCell ref="AY61:BC61"/>
    <mergeCell ref="BD61:BH61"/>
    <mergeCell ref="S62:T62"/>
    <mergeCell ref="U62:Y62"/>
    <mergeCell ref="Z62:AD62"/>
    <mergeCell ref="AE62:AI62"/>
    <mergeCell ref="AJ62:AN62"/>
    <mergeCell ref="AO62:AS62"/>
    <mergeCell ref="AT62:AX62"/>
    <mergeCell ref="AY62:BC62"/>
    <mergeCell ref="BD62:BH62"/>
    <mergeCell ref="B63:R63"/>
    <mergeCell ref="S63:T63"/>
    <mergeCell ref="U63:Y63"/>
    <mergeCell ref="Z63:AD63"/>
    <mergeCell ref="AE63:AI63"/>
    <mergeCell ref="AJ63:AN63"/>
    <mergeCell ref="AO63:AS63"/>
    <mergeCell ref="AT63:AX63"/>
    <mergeCell ref="AY63:BC63"/>
    <mergeCell ref="BD63:BH63"/>
    <mergeCell ref="B64:R64"/>
    <mergeCell ref="S64:T64"/>
    <mergeCell ref="U64:Y64"/>
    <mergeCell ref="Z64:AD64"/>
    <mergeCell ref="AE64:AI64"/>
    <mergeCell ref="AJ64:AN64"/>
    <mergeCell ref="AO64:AS64"/>
    <mergeCell ref="AT64:AX64"/>
    <mergeCell ref="AY64:BC64"/>
    <mergeCell ref="BD64:BH64"/>
    <mergeCell ref="B65:R65"/>
    <mergeCell ref="S65:T65"/>
    <mergeCell ref="U65:Y65"/>
    <mergeCell ref="Z65:AD65"/>
    <mergeCell ref="AE65:AI65"/>
    <mergeCell ref="AJ65:AN65"/>
    <mergeCell ref="AO65:AS65"/>
    <mergeCell ref="AT65:AX65"/>
    <mergeCell ref="AY65:BC65"/>
    <mergeCell ref="BD65:BH65"/>
    <mergeCell ref="B66:R66"/>
    <mergeCell ref="S66:T66"/>
    <mergeCell ref="U66:Y66"/>
    <mergeCell ref="Z66:AD66"/>
    <mergeCell ref="AE66:AI66"/>
    <mergeCell ref="AJ66:AN66"/>
    <mergeCell ref="S67:T67"/>
    <mergeCell ref="U67:Y67"/>
    <mergeCell ref="Z67:AD67"/>
    <mergeCell ref="AE67:AI67"/>
    <mergeCell ref="AJ67:AN67"/>
    <mergeCell ref="AO67:AS67"/>
    <mergeCell ref="AJ68:AN68"/>
    <mergeCell ref="AO68:AS68"/>
    <mergeCell ref="AO66:AS66"/>
    <mergeCell ref="AT66:AX66"/>
    <mergeCell ref="AY66:BC66"/>
    <mergeCell ref="BD66:BH66"/>
    <mergeCell ref="AJ69:AN69"/>
    <mergeCell ref="AO69:AS69"/>
    <mergeCell ref="AT67:AX67"/>
    <mergeCell ref="AY67:BC67"/>
    <mergeCell ref="BD67:BH67"/>
    <mergeCell ref="B68:R68"/>
    <mergeCell ref="S68:T68"/>
    <mergeCell ref="U68:Y68"/>
    <mergeCell ref="Z68:AD68"/>
    <mergeCell ref="AE68:AI68"/>
    <mergeCell ref="AJ70:AN70"/>
    <mergeCell ref="AO70:AS70"/>
    <mergeCell ref="AT68:AX68"/>
    <mergeCell ref="AY68:BC68"/>
    <mergeCell ref="BD68:BH68"/>
    <mergeCell ref="B69:R69"/>
    <mergeCell ref="S69:T69"/>
    <mergeCell ref="U69:Y69"/>
    <mergeCell ref="Z69:AD69"/>
    <mergeCell ref="AE69:AI69"/>
    <mergeCell ref="AJ71:AN71"/>
    <mergeCell ref="AO71:AS71"/>
    <mergeCell ref="AT69:AX69"/>
    <mergeCell ref="AY69:BC69"/>
    <mergeCell ref="BD69:BH69"/>
    <mergeCell ref="B70:R70"/>
    <mergeCell ref="S70:T70"/>
    <mergeCell ref="U70:Y70"/>
    <mergeCell ref="Z70:AD70"/>
    <mergeCell ref="AE70:AI70"/>
    <mergeCell ref="AO72:AS72"/>
    <mergeCell ref="AT72:AX72"/>
    <mergeCell ref="AT70:AX70"/>
    <mergeCell ref="AY70:BC70"/>
    <mergeCell ref="BD70:BH70"/>
    <mergeCell ref="B71:R71"/>
    <mergeCell ref="S71:T71"/>
    <mergeCell ref="U71:Y71"/>
    <mergeCell ref="Z71:AD71"/>
    <mergeCell ref="AE71:AI71"/>
    <mergeCell ref="AT73:AX73"/>
    <mergeCell ref="AY73:BC73"/>
    <mergeCell ref="AT71:AX71"/>
    <mergeCell ref="AY71:BC71"/>
    <mergeCell ref="BD71:BH71"/>
    <mergeCell ref="S72:T72"/>
    <mergeCell ref="U72:Y72"/>
    <mergeCell ref="Z72:AD72"/>
    <mergeCell ref="AE72:AI72"/>
    <mergeCell ref="AJ72:AN72"/>
    <mergeCell ref="AT74:AX74"/>
    <mergeCell ref="AY74:BC74"/>
    <mergeCell ref="AY72:BC72"/>
    <mergeCell ref="BD72:BH72"/>
    <mergeCell ref="S73:T73"/>
    <mergeCell ref="U73:Y73"/>
    <mergeCell ref="Z73:AD73"/>
    <mergeCell ref="AE73:AI73"/>
    <mergeCell ref="AJ73:AN73"/>
    <mergeCell ref="AO73:AS73"/>
    <mergeCell ref="AT75:AX75"/>
    <mergeCell ref="AY75:BC75"/>
    <mergeCell ref="BD73:BH73"/>
    <mergeCell ref="B74:R74"/>
    <mergeCell ref="S74:T74"/>
    <mergeCell ref="U74:Y74"/>
    <mergeCell ref="Z74:AD74"/>
    <mergeCell ref="AE74:AI74"/>
    <mergeCell ref="AJ74:AN74"/>
    <mergeCell ref="AO74:AS74"/>
    <mergeCell ref="AT76:AX76"/>
    <mergeCell ref="AY76:BC76"/>
    <mergeCell ref="BD74:BH74"/>
    <mergeCell ref="B75:R75"/>
    <mergeCell ref="S75:T75"/>
    <mergeCell ref="U75:Y75"/>
    <mergeCell ref="Z75:AD75"/>
    <mergeCell ref="AE75:AI75"/>
    <mergeCell ref="AJ75:AN75"/>
    <mergeCell ref="AO75:AS75"/>
    <mergeCell ref="BD76:BH76"/>
    <mergeCell ref="BD77:BH77"/>
    <mergeCell ref="BD75:BH75"/>
    <mergeCell ref="B76:R76"/>
    <mergeCell ref="S76:T76"/>
    <mergeCell ref="U76:Y76"/>
    <mergeCell ref="Z76:AD76"/>
    <mergeCell ref="AE76:AI76"/>
    <mergeCell ref="AJ76:AN76"/>
    <mergeCell ref="AO76:AS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55.28125" style="155" customWidth="1"/>
    <col min="2" max="2" width="39.00390625" style="113" customWidth="1"/>
    <col min="3" max="16384" width="9.140625" style="113" customWidth="1"/>
  </cols>
  <sheetData>
    <row r="1" spans="1:11" ht="15">
      <c r="A1" s="158" t="s">
        <v>567</v>
      </c>
      <c r="B1" s="159" t="s">
        <v>569</v>
      </c>
      <c r="C1" s="112"/>
      <c r="E1" s="112"/>
      <c r="F1" s="112"/>
      <c r="G1" s="114"/>
      <c r="I1" s="115"/>
      <c r="J1" s="115"/>
      <c r="K1" s="115"/>
    </row>
    <row r="2" spans="1:11" ht="12.75">
      <c r="A2" s="158"/>
      <c r="B2" s="111"/>
      <c r="C2" s="112"/>
      <c r="E2" s="112"/>
      <c r="F2" s="112"/>
      <c r="G2" s="114"/>
      <c r="I2" s="115"/>
      <c r="J2" s="115"/>
      <c r="K2" s="115"/>
    </row>
    <row r="3" spans="1:11" ht="12.75">
      <c r="A3" s="158"/>
      <c r="B3" s="111"/>
      <c r="C3" s="112"/>
      <c r="E3" s="112"/>
      <c r="F3" s="112"/>
      <c r="G3" s="114"/>
      <c r="I3" s="115"/>
      <c r="J3" s="115"/>
      <c r="K3" s="115"/>
    </row>
    <row r="4" spans="1:11" ht="12.75">
      <c r="A4" s="158"/>
      <c r="B4" s="111"/>
      <c r="C4" s="112"/>
      <c r="E4" s="112"/>
      <c r="F4" s="112"/>
      <c r="G4" s="114"/>
      <c r="I4" s="115"/>
      <c r="J4" s="115"/>
      <c r="K4" s="115"/>
    </row>
    <row r="5" spans="1:11" ht="12.75">
      <c r="A5" s="476" t="s">
        <v>568</v>
      </c>
      <c r="C5" s="112"/>
      <c r="E5" s="112"/>
      <c r="F5" s="112"/>
      <c r="G5" s="114"/>
      <c r="I5" s="115"/>
      <c r="J5" s="115"/>
      <c r="K5" s="115"/>
    </row>
    <row r="6" spans="1:11" ht="34.5" customHeight="1">
      <c r="A6" s="477"/>
      <c r="B6" s="159"/>
      <c r="C6" s="118"/>
      <c r="D6" s="118"/>
      <c r="E6" s="118"/>
      <c r="F6" s="118"/>
      <c r="G6" s="118"/>
      <c r="H6" s="118"/>
      <c r="I6" s="118"/>
      <c r="J6" s="118"/>
      <c r="K6" s="118"/>
    </row>
    <row r="7" spans="1:11" s="162" customFormat="1" ht="29.25" customHeight="1">
      <c r="A7" s="160" t="s">
        <v>570</v>
      </c>
      <c r="B7" s="160" t="s">
        <v>571</v>
      </c>
      <c r="C7" s="161"/>
      <c r="D7" s="161"/>
      <c r="E7" s="161"/>
      <c r="F7" s="161"/>
      <c r="G7" s="161"/>
      <c r="H7" s="161"/>
      <c r="I7" s="161"/>
      <c r="J7" s="161"/>
      <c r="K7" s="161"/>
    </row>
    <row r="8" spans="1:2" ht="15" customHeight="1">
      <c r="A8" s="163"/>
      <c r="B8" s="478"/>
    </row>
    <row r="9" spans="1:2" ht="14.25" customHeight="1">
      <c r="A9" s="481"/>
      <c r="B9" s="479"/>
    </row>
    <row r="10" spans="1:2" ht="13.5" customHeight="1">
      <c r="A10" s="482"/>
      <c r="B10" s="479"/>
    </row>
    <row r="11" spans="1:2" ht="13.5" customHeight="1">
      <c r="A11" s="482"/>
      <c r="B11" s="479"/>
    </row>
    <row r="12" spans="1:2" ht="13.5" customHeight="1">
      <c r="A12" s="482"/>
      <c r="B12" s="479"/>
    </row>
    <row r="13" spans="1:2" ht="15" customHeight="1">
      <c r="A13" s="482"/>
      <c r="B13" s="479"/>
    </row>
    <row r="14" spans="1:2" ht="13.5" customHeight="1">
      <c r="A14" s="482"/>
      <c r="B14" s="479"/>
    </row>
    <row r="15" spans="1:2" ht="13.5" customHeight="1">
      <c r="A15" s="482"/>
      <c r="B15" s="479"/>
    </row>
    <row r="16" spans="1:2" ht="13.5" customHeight="1">
      <c r="A16" s="482"/>
      <c r="B16" s="479"/>
    </row>
    <row r="17" spans="1:2" ht="14.25" customHeight="1">
      <c r="A17" s="482"/>
      <c r="B17" s="479"/>
    </row>
    <row r="18" spans="1:2" ht="13.5" customHeight="1">
      <c r="A18" s="482"/>
      <c r="B18" s="479"/>
    </row>
    <row r="19" spans="1:2" ht="13.5" customHeight="1">
      <c r="A19" s="482"/>
      <c r="B19" s="479"/>
    </row>
    <row r="20" spans="1:2" ht="9" customHeight="1">
      <c r="A20" s="482"/>
      <c r="B20" s="479"/>
    </row>
    <row r="21" spans="1:2" ht="13.5" customHeight="1" hidden="1">
      <c r="A21" s="482"/>
      <c r="B21" s="479"/>
    </row>
    <row r="22" spans="1:2" ht="18.75" customHeight="1">
      <c r="A22" s="482"/>
      <c r="B22" s="479"/>
    </row>
    <row r="23" spans="1:2" ht="15.75" customHeight="1">
      <c r="A23" s="483"/>
      <c r="B23" s="480"/>
    </row>
    <row r="24" spans="1:2" ht="13.5">
      <c r="A24" s="164"/>
      <c r="B24" s="165"/>
    </row>
    <row r="25" spans="1:2" ht="15">
      <c r="A25" s="166"/>
      <c r="B25" s="167" t="s">
        <v>572</v>
      </c>
    </row>
    <row r="26" spans="1:2" ht="12.75" customHeight="1">
      <c r="A26" s="164"/>
      <c r="B26" s="168"/>
    </row>
    <row r="27" spans="1:2" ht="21" customHeight="1">
      <c r="A27" s="164"/>
      <c r="B27" s="167" t="s">
        <v>565</v>
      </c>
    </row>
    <row r="28" spans="1:2" ht="14.25" customHeight="1">
      <c r="A28" s="164"/>
      <c r="B28" s="168"/>
    </row>
    <row r="29" spans="1:2" ht="13.5">
      <c r="A29" s="164"/>
      <c r="B29" s="165"/>
    </row>
    <row r="30" spans="1:2" ht="13.5">
      <c r="A30" s="164"/>
      <c r="B30" s="165"/>
    </row>
    <row r="39" ht="14.25">
      <c r="A39" s="169"/>
    </row>
    <row r="40" ht="14.25" customHeight="1">
      <c r="A40" s="170"/>
    </row>
    <row r="41" ht="14.25" customHeight="1">
      <c r="A41" s="170"/>
    </row>
    <row r="42" ht="14.25">
      <c r="A42" s="170"/>
    </row>
    <row r="43" ht="14.25">
      <c r="A43" s="170"/>
    </row>
    <row r="44" ht="14.25">
      <c r="A44" s="170"/>
    </row>
    <row r="45" ht="14.25">
      <c r="A45" s="170"/>
    </row>
    <row r="46" ht="14.25">
      <c r="A46" s="170"/>
    </row>
    <row r="47" ht="14.25">
      <c r="A47" s="169"/>
    </row>
    <row r="48" ht="14.25">
      <c r="A48" s="170"/>
    </row>
  </sheetData>
  <sheetProtection/>
  <mergeCells count="3">
    <mergeCell ref="A5:A6"/>
    <mergeCell ref="B8:B23"/>
    <mergeCell ref="A9:A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ahamidovic</dc:creator>
  <cp:keywords/>
  <dc:description/>
  <cp:lastModifiedBy>Samir Oparic</cp:lastModifiedBy>
  <cp:lastPrinted>2017-08-28T13:15:16Z</cp:lastPrinted>
  <dcterms:created xsi:type="dcterms:W3CDTF">2012-03-22T11:30:08Z</dcterms:created>
  <dcterms:modified xsi:type="dcterms:W3CDTF">2017-08-28T13:22:18Z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